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nit Economi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<sst xmlns="http://schemas.openxmlformats.org/spreadsheetml/2006/main" count="54" uniqueCount="54">
  <si>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Unit Economics Calculator</t>
  </si>
  <si>
    <t xml:space="preserve">Does each new customer earn back what it cost to win them, and how fast? Fill in the yellow cells with your own figures; everything else calculates. The example values are an illustration based on the skincare soap brand used as a running case in Growth Hacking 3.0.</t>
  </si>
  <si>
    <t xml:space="preserve">Legend</t>
  </si>
  <si>
    <t xml:space="preserve">Fill in</t>
  </si>
  <si>
    <t xml:space="preserve">Calculated</t>
  </si>
  <si>
    <t xml:space="preserve">Part A: Your inputs</t>
  </si>
  <si>
    <t xml:space="preserve">Average order value (₹)</t>
  </si>
  <si>
    <t xml:space="preserve">What a customer spends in one order, after discounts and before tax.</t>
  </si>
  <si>
    <t xml:space="preserve">Gross margin (%)</t>
  </si>
  <si>
    <t xml:space="preserve">The share of each order left after product, packing and delivery costs.</t>
  </si>
  <si>
    <t xml:space="preserve">Orders per customer per year</t>
  </si>
  <si>
    <t xml:space="preserve">For active customers. Use your order history.</t>
  </si>
  <si>
    <t xml:space="preserve">Customers still buying a year later (%)</t>
  </si>
  <si>
    <t xml:space="preserve">Annual retention. The Cohort Retention Template can give you this figure.</t>
  </si>
  <si>
    <t xml:space="preserve">Marketing and sales spend per month (₹)</t>
  </si>
  <si>
    <t xml:space="preserve">All paid ads, agency fees, discounts used to acquire and sales cost.</t>
  </si>
  <si>
    <t xml:space="preserve">New customers won per month</t>
  </si>
  <si>
    <t xml:space="preserve">First-time buyers in the same month.</t>
  </si>
  <si>
    <t xml:space="preserve">Part B: Your unit economics</t>
  </si>
  <si>
    <t xml:space="preserve">Cost to acquire one customer (CAC)</t>
  </si>
  <si>
    <t xml:space="preserve">Spend divided by new customers.</t>
  </si>
  <si>
    <t xml:space="preserve">Contribution per order</t>
  </si>
  <si>
    <t xml:space="preserve">Order value multiplied by gross margin.</t>
  </si>
  <si>
    <t xml:space="preserve">Contribution per customer per year</t>
  </si>
  <si>
    <t xml:space="preserve">What one active customer earns you in a year.</t>
  </si>
  <si>
    <t xml:space="preserve">Expected customer life (years)</t>
  </si>
  <si>
    <t xml:space="preserve">1 divided by the share who leave each year (capped at 20 years).</t>
  </si>
  <si>
    <t xml:space="preserve">Customer lifetime value (LTV)</t>
  </si>
  <si>
    <t xml:space="preserve">Contribution per year multiplied by expected life. No discounting.</t>
  </si>
  <si>
    <t xml:space="preserve">LTV to CAC ratio</t>
  </si>
  <si>
    <t xml:space="preserve">How many rupees of contribution each rupee of acquisition brings back.</t>
  </si>
  <si>
    <t xml:space="preserve">Months to earn back CAC (payback)</t>
  </si>
  <si>
    <t xml:space="preserve">Months of contribution needed to repay the cost of winning the customer.</t>
  </si>
  <si>
    <t xml:space="preserve">Part C: What it means</t>
  </si>
  <si>
    <t xml:space="preserve">Verdict</t>
  </si>
  <si>
    <t xml:space="preserve">What to do</t>
  </si>
  <si>
    <t xml:space="preserve">Link to the data threshold</t>
  </si>
  <si>
    <t xml:space="preserve">Rule of thumb used here: LTV at least three times CAC, and CAC earned back within 12 months. This is a common benchmark among investors and growth teams, not a law; set your own targets for your business.</t>
  </si>
  <si>
    <t xml:space="preserve">Part D: Cost to acquire, by channel</t>
  </si>
  <si>
    <t xml:space="preserve">Channel</t>
  </si>
  <si>
    <t xml:space="preserve">Spend per month (₹)</t>
  </si>
  <si>
    <t xml:space="preserve">New customers per month</t>
  </si>
  <si>
    <t xml:space="preserve">CAC (₹)</t>
  </si>
  <si>
    <t xml:space="preserve">LTV to CAC</t>
  </si>
  <si>
    <t xml:space="preserve">Meta ads</t>
  </si>
  <si>
    <t xml:space="preserve">Google search</t>
  </si>
  <si>
    <t xml:space="preserve">Influencers</t>
  </si>
  <si>
    <t xml:space="preserve">Referral programme</t>
  </si>
  <si>
    <t xml:space="preserve">All channels</t>
  </si>
  <si>
    <t xml:space="preserve">Channel figures are illustrative. Attribution is never perfect: treat channel CAC as a guide for where to test more, not as exact truth.</t>
  </si>
  <si>
    <t xml:space="preserve">Part E: What if? LTV to CAC as retention and CAC change</t>
  </si>
  <si>
    <t xml:space="preserve">Annual retention (down) / CAC change (across)</t>
  </si>
  <si>
    <t xml:space="preserve">Green: 3x or better. Red: below 1x. Retention usually moves LTV more than a cut in CAC does; this grid shows how much for your numbers.</t>
  </si>
  <si>
    <t xml:space="preserve">From Growth Hacking 3.0 by Vivek Gujar, PhD and Ashwani K S Rathore  ·  www.brandpipers.com/growthhackingbook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</si>
</sst>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₹#,##0"/>
    <numFmt numFmtId="166" formatCode="0.0%"/>
    <numFmt numFmtId="167" formatCode="0.0"/>
    <numFmt numFmtId="168" formatCode="#,##0"/>
    <numFmt numFmtId="169" formatCode="\₹#,##0.0"/>
    <numFmt numFmtId="170" formatCode="0.0\x"/>
    <numFmt numFmtId="171" formatCode="\+0%;\-0%;0%"/>
    <numFmt numFmtId="172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B3A6B"/>
      <name val="Arial"/>
      <family val="0"/>
      <charset val="1"/>
    </font>
    <font>
      <i val="true"/>
      <sz val="10"/>
      <color rgb="FF626873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B3A6B"/>
      <name val="Arial"/>
      <family val="0"/>
      <charset val="1"/>
    </font>
    <font>
      <i val="true"/>
      <sz val="9"/>
      <color rgb="FF6268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626873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BF0D9"/>
      </patternFill>
    </fill>
    <fill>
      <patternFill patternType="solid">
        <fgColor rgb="FFEEF2F8"/>
        <bgColor rgb="FFFBF0D9"/>
      </patternFill>
    </fill>
    <fill>
      <patternFill patternType="solid">
        <fgColor rgb="FFFBF0D9"/>
        <bgColor rgb="FFFFF2CC"/>
      </patternFill>
    </fill>
    <fill>
      <patternFill patternType="solid">
        <fgColor rgb="FF1B3A6B"/>
        <bgColor rgb="FF333399"/>
      </patternFill>
    </fill>
    <fill>
      <patternFill patternType="solid">
        <fgColor rgb="FFDCE3EF"/>
        <bgColor rgb="FFD8EDD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5"/>
      </left>
      <right style="thin">
        <color rgb="FFBFC7D5"/>
      </right>
      <top style="thin">
        <color rgb="FFBFC7D5"/>
      </top>
      <bottom style="thin">
        <color rgb="FFBFC7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7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7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1" fontId="6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2" fontId="6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3261E"/>
      </font>
    </dxf>
    <dxf>
      <fill>
        <patternFill>
          <bgColor rgb="FFF6D5D2"/>
        </patternFill>
      </fill>
    </dxf>
    <dxf>
      <fill>
        <patternFill>
          <bgColor rgb="FFD8ED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5"/>
      <rgbColor rgb="FF808080"/>
      <rgbColor rgb="FF9999FF"/>
      <rgbColor rgb="FF993366"/>
      <rgbColor rgb="FFFFF2CC"/>
      <rgbColor rgb="FFEEF2F8"/>
      <rgbColor rgb="FF660066"/>
      <rgbColor rgb="FFFF8080"/>
      <rgbColor rgb="FF0066CC"/>
      <rgbColor rgb="FFDCE3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EDDF"/>
      <rgbColor rgb="FFFBF0D9"/>
      <rgbColor rgb="FF99CCFF"/>
      <rgbColor rgb="FFFF99CC"/>
      <rgbColor rgb="FFCC99FF"/>
      <rgbColor rgb="FFF6D5D2"/>
      <rgbColor rgb="FF3366FF"/>
      <rgbColor rgb="FF33CCCC"/>
      <rgbColor rgb="FF99CC00"/>
      <rgbColor rgb="FFFFCC00"/>
      <rgbColor rgb="FFFF9900"/>
      <rgbColor rgb="FFFF6600"/>
      <rgbColor rgb="FF626873"/>
      <rgbColor rgb="FF969696"/>
      <rgbColor rgb="FF1B3A6B"/>
      <rgbColor rgb="FF339966"/>
      <rgbColor rgb="FF003300"/>
      <rgbColor rgb="FF333300"/>
      <rgbColor rgb="FFB326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6"/>
  </cols>
  <sheetData>
    <row r="1" customFormat="false" ht="18.5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4" t="s">
        <v>3</v>
      </c>
      <c r="C3" s="5" t="s">
        <v>4</v>
      </c>
    </row>
    <row r="5" customFormat="false" ht="15" hidden="false" customHeight="true" outlineLevel="0" collapsed="false">
      <c r="A5" s="6" t="s">
        <v>5</v>
      </c>
      <c r="B5" s="6"/>
      <c r="C5" s="6"/>
      <c r="D5" s="6"/>
    </row>
    <row r="6" customFormat="false" ht="27.75" hidden="false" customHeight="true" outlineLevel="0" collapsed="false">
      <c r="A6" s="7" t="s">
        <v>6</v>
      </c>
      <c r="B6" s="8" t="n">
        <v>450</v>
      </c>
      <c r="C6" s="9" t="s">
        <v>7</v>
      </c>
      <c r="D6" s="9"/>
    </row>
    <row r="7" customFormat="false" ht="27.75" hidden="false" customHeight="true" outlineLevel="0" collapsed="false">
      <c r="A7" s="7" t="s">
        <v>8</v>
      </c>
      <c r="B7" s="10" t="n">
        <v>0.55</v>
      </c>
      <c r="C7" s="9" t="s">
        <v>9</v>
      </c>
      <c r="D7" s="9"/>
    </row>
    <row r="8" customFormat="false" ht="27.75" hidden="false" customHeight="true" outlineLevel="0" collapsed="false">
      <c r="A8" s="7" t="s">
        <v>10</v>
      </c>
      <c r="B8" s="11" t="n">
        <v>4</v>
      </c>
      <c r="C8" s="9" t="s">
        <v>11</v>
      </c>
      <c r="D8" s="9"/>
    </row>
    <row r="9" customFormat="false" ht="27.75" hidden="false" customHeight="true" outlineLevel="0" collapsed="false">
      <c r="A9" s="7" t="s">
        <v>12</v>
      </c>
      <c r="B9" s="10" t="n">
        <v>0.45</v>
      </c>
      <c r="C9" s="9" t="s">
        <v>13</v>
      </c>
      <c r="D9" s="9"/>
    </row>
    <row r="10" customFormat="false" ht="27.75" hidden="false" customHeight="true" outlineLevel="0" collapsed="false">
      <c r="A10" s="7" t="s">
        <v>14</v>
      </c>
      <c r="B10" s="8" t="n">
        <v>300000</v>
      </c>
      <c r="C10" s="9" t="s">
        <v>15</v>
      </c>
      <c r="D10" s="9"/>
    </row>
    <row r="11" customFormat="false" ht="27.75" hidden="false" customHeight="true" outlineLevel="0" collapsed="false">
      <c r="A11" s="7" t="s">
        <v>16</v>
      </c>
      <c r="B11" s="12" t="n">
        <v>600</v>
      </c>
      <c r="C11" s="9" t="s">
        <v>17</v>
      </c>
      <c r="D11" s="9"/>
    </row>
    <row r="13" customFormat="false" ht="15" hidden="false" customHeight="true" outlineLevel="0" collapsed="false">
      <c r="A13" s="6" t="s">
        <v>18</v>
      </c>
      <c r="B13" s="6"/>
      <c r="C13" s="6"/>
      <c r="D13" s="6"/>
    </row>
    <row r="14" customFormat="false" ht="27.75" hidden="false" customHeight="true" outlineLevel="0" collapsed="false">
      <c r="A14" s="7" t="s">
        <v>19</v>
      </c>
      <c r="B14" s="13" t="n">
        <f aca="false">IF(B11&lt;=0,"",B10/B11)</f>
        <v>500</v>
      </c>
      <c r="C14" s="9" t="s">
        <v>20</v>
      </c>
      <c r="D14" s="9"/>
    </row>
    <row r="15" customFormat="false" ht="27.75" hidden="false" customHeight="true" outlineLevel="0" collapsed="false">
      <c r="A15" s="7" t="s">
        <v>21</v>
      </c>
      <c r="B15" s="14" t="n">
        <f aca="false">B6*B7</f>
        <v>247.5</v>
      </c>
      <c r="C15" s="9" t="s">
        <v>22</v>
      </c>
      <c r="D15" s="9"/>
    </row>
    <row r="16" customFormat="false" ht="27.75" hidden="false" customHeight="true" outlineLevel="0" collapsed="false">
      <c r="A16" s="7" t="s">
        <v>23</v>
      </c>
      <c r="B16" s="13" t="n">
        <f aca="false">B15*B8</f>
        <v>990</v>
      </c>
      <c r="C16" s="9" t="s">
        <v>24</v>
      </c>
      <c r="D16" s="9"/>
    </row>
    <row r="17" customFormat="false" ht="27.75" hidden="false" customHeight="true" outlineLevel="0" collapsed="false">
      <c r="A17" s="7" t="s">
        <v>25</v>
      </c>
      <c r="B17" s="15" t="n">
        <f aca="false">IF(B9&gt;=0.95,20,1/(1-B9))</f>
        <v>1.81818181818182</v>
      </c>
      <c r="C17" s="9" t="s">
        <v>26</v>
      </c>
      <c r="D17" s="9"/>
    </row>
    <row r="18" customFormat="false" ht="27.75" hidden="false" customHeight="true" outlineLevel="0" collapsed="false">
      <c r="A18" s="7" t="s">
        <v>27</v>
      </c>
      <c r="B18" s="13" t="n">
        <f aca="false">B16*B17</f>
        <v>1800</v>
      </c>
      <c r="C18" s="9" t="s">
        <v>28</v>
      </c>
      <c r="D18" s="9"/>
    </row>
    <row r="19" customFormat="false" ht="27.75" hidden="false" customHeight="true" outlineLevel="0" collapsed="false">
      <c r="A19" s="7" t="s">
        <v>29</v>
      </c>
      <c r="B19" s="16" t="n">
        <f aca="false">IF(OR(B14="",B14=0),"",B18/B14)</f>
        <v>3.6</v>
      </c>
      <c r="C19" s="9" t="s">
        <v>30</v>
      </c>
      <c r="D19" s="9"/>
    </row>
    <row r="20" customFormat="false" ht="27.75" hidden="false" customHeight="true" outlineLevel="0" collapsed="false">
      <c r="A20" s="7" t="s">
        <v>31</v>
      </c>
      <c r="B20" s="15" t="n">
        <f aca="false">IF(OR(B14="",B16&lt;=0),"",B14/(B16/12))</f>
        <v>6.06060606060606</v>
      </c>
      <c r="C20" s="9" t="s">
        <v>32</v>
      </c>
      <c r="D20" s="9"/>
    </row>
    <row r="22" customFormat="false" ht="15" hidden="false" customHeight="true" outlineLevel="0" collapsed="false">
      <c r="A22" s="6" t="s">
        <v>33</v>
      </c>
      <c r="B22" s="6"/>
      <c r="C22" s="6"/>
      <c r="D22" s="6"/>
    </row>
    <row r="23" customFormat="false" ht="15" hidden="false" customHeight="false" outlineLevel="0" collapsed="false">
      <c r="A23" s="7" t="s">
        <v>34</v>
      </c>
      <c r="B23" s="17" t="str">
        <f aca="false">IF(B19="","Fill in Part A",IF(B19&lt;1,"LOSING MONEY ON EACH CUSTOMER",IF(AND(B19&gt;=3,B20&lt;=12),"HEALTHY",IF(B19&gt;=3,"HEALTHY BUT SLOW TO PAY BACK","THIN"))))</f>
        <v>HEALTHY</v>
      </c>
      <c r="C23" s="17"/>
      <c r="D23" s="17"/>
    </row>
    <row r="24" customFormat="false" ht="57.75" hidden="false" customHeight="true" outlineLevel="0" collapsed="false">
      <c r="A24" s="7" t="s">
        <v>35</v>
      </c>
      <c r="B24" s="18" t="str">
        <f aca="false">IF(B19="","",IF(B19&lt;1,"Each customer costs more than they will ever earn you. Do not scale spend. Fix retention, margin or order value first, or find cheaper channels such as referrals and partnerships.",IF(AND(B19&gt;=3,B20&lt;=12),"You can afford to grow faster. Test higher spend in your best channel and watch whether CAC rises as you scale.",IF(B19&gt;=3,"Customers are valuable but slow to repay. Make sure you have the cash to wait, or raise early orders with a subscription or bundle.","You earn back the cost, but with little room for error. Improve repeat orders before you raise spend, and track CAC by channel in Part D."))))</f>
        <v>You can afford to grow faster. Test higher spend in your best channel and watch whether CAC rises as you scale.</v>
      </c>
      <c r="C24" s="18"/>
      <c r="D24" s="18"/>
    </row>
    <row r="25" customFormat="false" ht="43.5" hidden="false" customHeight="true" outlineLevel="0" collapsed="false">
      <c r="A25" s="7" t="s">
        <v>36</v>
      </c>
      <c r="B25" s="18" t="str">
        <f aca="false">IF(B11="","",IF(B11*12&lt;5000,"About "&amp;TEXT(B11*12,"#,##0")&amp;" new customers a year: below the scale where most algorithmic methods pay off. Win customers by hand and through referrals before you automate (Chapter 2).","About "&amp;TEXT(B11*12,"#,##0")&amp;" new customers a year: enough to start testing automated bidding and personalization, with LTV to CAC as a guardrail."))</f>
        <v>About 7,200 new customers a year: enough to start testing automated bidding and personalization, with LTV to CAC as a guardrail.</v>
      </c>
      <c r="C25" s="18"/>
      <c r="D25" s="18"/>
    </row>
    <row r="26" customFormat="false" ht="30" hidden="false" customHeight="true" outlineLevel="0" collapsed="false">
      <c r="A26" s="19" t="s">
        <v>37</v>
      </c>
      <c r="B26" s="19"/>
      <c r="C26" s="19"/>
      <c r="D26" s="19"/>
    </row>
    <row r="28" customFormat="false" ht="15" hidden="false" customHeight="true" outlineLevel="0" collapsed="false">
      <c r="A28" s="6" t="s">
        <v>38</v>
      </c>
      <c r="B28" s="6"/>
      <c r="C28" s="6"/>
      <c r="D28" s="6"/>
    </row>
    <row r="29" customFormat="false" ht="23.85" hidden="false" customHeight="false" outlineLevel="0" collapsed="false">
      <c r="A29" s="20" t="s">
        <v>39</v>
      </c>
      <c r="B29" s="20" t="s">
        <v>40</v>
      </c>
      <c r="C29" s="20" t="s">
        <v>41</v>
      </c>
      <c r="D29" s="20" t="s">
        <v>42</v>
      </c>
      <c r="E29" s="21" t="s">
        <v>43</v>
      </c>
    </row>
    <row r="30" customFormat="false" ht="15" hidden="false" customHeight="false" outlineLevel="0" collapsed="false">
      <c r="A30" s="22" t="s">
        <v>44</v>
      </c>
      <c r="B30" s="23" t="n">
        <v>150000</v>
      </c>
      <c r="C30" s="24" t="n">
        <v>240</v>
      </c>
      <c r="D30" s="13" t="n">
        <f aca="false">IF(OR(B30="",C30="",C30=0),"",B30/C30)</f>
        <v>625</v>
      </c>
      <c r="E30" s="16" t="n">
        <f aca="false">IF(D30="","",$B$18/D30)</f>
        <v>2.88</v>
      </c>
    </row>
    <row r="31" customFormat="false" ht="15" hidden="false" customHeight="false" outlineLevel="0" collapsed="false">
      <c r="A31" s="22" t="s">
        <v>45</v>
      </c>
      <c r="B31" s="23" t="n">
        <v>90000</v>
      </c>
      <c r="C31" s="24" t="n">
        <v>210</v>
      </c>
      <c r="D31" s="13" t="n">
        <f aca="false">IF(OR(B31="",C31="",C31=0),"",B31/C31)</f>
        <v>428.571428571429</v>
      </c>
      <c r="E31" s="16" t="n">
        <f aca="false">IF(D31="","",$B$18/D31)</f>
        <v>4.2</v>
      </c>
    </row>
    <row r="32" customFormat="false" ht="15" hidden="false" customHeight="false" outlineLevel="0" collapsed="false">
      <c r="A32" s="22" t="s">
        <v>46</v>
      </c>
      <c r="B32" s="23" t="n">
        <v>40000</v>
      </c>
      <c r="C32" s="24" t="n">
        <v>60</v>
      </c>
      <c r="D32" s="13" t="n">
        <f aca="false">IF(OR(B32="",C32="",C32=0),"",B32/C32)</f>
        <v>666.666666666667</v>
      </c>
      <c r="E32" s="16" t="n">
        <f aca="false">IF(D32="","",$B$18/D32)</f>
        <v>2.7</v>
      </c>
    </row>
    <row r="33" customFormat="false" ht="15" hidden="false" customHeight="false" outlineLevel="0" collapsed="false">
      <c r="A33" s="22" t="s">
        <v>47</v>
      </c>
      <c r="B33" s="23" t="n">
        <v>20000</v>
      </c>
      <c r="C33" s="24" t="n">
        <v>90</v>
      </c>
      <c r="D33" s="13" t="n">
        <f aca="false">IF(OR(B33="",C33="",C33=0),"",B33/C33)</f>
        <v>222.222222222222</v>
      </c>
      <c r="E33" s="16" t="n">
        <f aca="false">IF(D33="","",$B$18/D33)</f>
        <v>8.1</v>
      </c>
    </row>
    <row r="34" customFormat="false" ht="15" hidden="false" customHeight="false" outlineLevel="0" collapsed="false">
      <c r="A34" s="22"/>
      <c r="B34" s="23"/>
      <c r="C34" s="24"/>
      <c r="D34" s="13" t="str">
        <f aca="false">IF(OR(B34="",C34="",C34=0),"",B34/C34)</f>
        <v/>
      </c>
      <c r="E34" s="16" t="str">
        <f aca="false">IF(D34="","",$B$18/D34)</f>
        <v/>
      </c>
    </row>
    <row r="35" customFormat="false" ht="15" hidden="false" customHeight="false" outlineLevel="0" collapsed="false">
      <c r="A35" s="22"/>
      <c r="B35" s="23"/>
      <c r="C35" s="24"/>
      <c r="D35" s="13" t="str">
        <f aca="false">IF(OR(B35="",C35="",C35=0),"",B35/C35)</f>
        <v/>
      </c>
      <c r="E35" s="16" t="str">
        <f aca="false">IF(D35="","",$B$18/D35)</f>
        <v/>
      </c>
    </row>
    <row r="36" customFormat="false" ht="15" hidden="false" customHeight="false" outlineLevel="0" collapsed="false">
      <c r="A36" s="7" t="s">
        <v>48</v>
      </c>
      <c r="B36" s="25" t="n">
        <f aca="false">SUM(B30:B35)</f>
        <v>300000</v>
      </c>
      <c r="C36" s="26" t="n">
        <f aca="false">SUM(C30:C35)</f>
        <v>600</v>
      </c>
      <c r="D36" s="27" t="n">
        <f aca="false">IF(C36=0,"",B36/C36)</f>
        <v>500</v>
      </c>
      <c r="E36" s="28" t="n">
        <f aca="false">IF(D36="","",$B$18/D36)</f>
        <v>3.6</v>
      </c>
    </row>
    <row r="37" customFormat="false" ht="27.75" hidden="false" customHeight="true" outlineLevel="0" collapsed="false">
      <c r="A37" s="19" t="s">
        <v>49</v>
      </c>
      <c r="B37" s="19"/>
      <c r="C37" s="19"/>
      <c r="D37" s="19"/>
      <c r="E37" s="19"/>
    </row>
    <row r="39" customFormat="false" ht="15" hidden="false" customHeight="true" outlineLevel="0" collapsed="false">
      <c r="A39" s="6" t="s">
        <v>50</v>
      </c>
      <c r="B39" s="6"/>
      <c r="C39" s="6"/>
      <c r="D39" s="6"/>
      <c r="E39" s="6"/>
    </row>
    <row r="40" customFormat="false" ht="23.85" hidden="false" customHeight="false" outlineLevel="0" collapsed="false">
      <c r="A40" s="29" t="s">
        <v>51</v>
      </c>
      <c r="B40" s="30" t="n">
        <v>-0.2</v>
      </c>
      <c r="C40" s="30" t="n">
        <v>-0.1</v>
      </c>
      <c r="D40" s="30" t="n">
        <v>0</v>
      </c>
      <c r="E40" s="30" t="n">
        <v>0.1</v>
      </c>
      <c r="F40" s="30" t="n">
        <v>0.2</v>
      </c>
    </row>
    <row r="41" customFormat="false" ht="15" hidden="false" customHeight="false" outlineLevel="0" collapsed="false">
      <c r="A41" s="31" t="n">
        <f aca="false">MAX(0,MIN(0.95,$B$9+(-0.1)))</f>
        <v>0.35</v>
      </c>
      <c r="B41" s="32" t="n">
        <f aca="false">IF(OR($B$14="",$B$14=0),"",($B$16*(1/(1-$A41)))/($B$14*(1+B$40)))</f>
        <v>3.80769230769231</v>
      </c>
      <c r="C41" s="32" t="n">
        <f aca="false">IF(OR($B$14="",$B$14=0),"",($B$16*(1/(1-$A41)))/($B$14*(1+C$40)))</f>
        <v>3.38461538461538</v>
      </c>
      <c r="D41" s="32" t="n">
        <f aca="false">IF(OR($B$14="",$B$14=0),"",($B$16*(1/(1-$A41)))/($B$14*(1+D$40)))</f>
        <v>3.04615384615385</v>
      </c>
      <c r="E41" s="32" t="n">
        <f aca="false">IF(OR($B$14="",$B$14=0),"",($B$16*(1/(1-$A41)))/($B$14*(1+E$40)))</f>
        <v>2.76923076923077</v>
      </c>
      <c r="F41" s="32" t="n">
        <f aca="false">IF(OR($B$14="",$B$14=0),"",($B$16*(1/(1-$A41)))/($B$14*(1+F$40)))</f>
        <v>2.53846153846154</v>
      </c>
    </row>
    <row r="42" customFormat="false" ht="15" hidden="false" customHeight="false" outlineLevel="0" collapsed="false">
      <c r="A42" s="31" t="n">
        <f aca="false">MAX(0,MIN(0.95,$B$9+(-0.05)))</f>
        <v>0.4</v>
      </c>
      <c r="B42" s="32" t="n">
        <f aca="false">IF(OR($B$14="",$B$14=0),"",($B$16*(1/(1-$A42)))/($B$14*(1+B$40)))</f>
        <v>4.125</v>
      </c>
      <c r="C42" s="32" t="n">
        <f aca="false">IF(OR($B$14="",$B$14=0),"",($B$16*(1/(1-$A42)))/($B$14*(1+C$40)))</f>
        <v>3.66666666666667</v>
      </c>
      <c r="D42" s="32" t="n">
        <f aca="false">IF(OR($B$14="",$B$14=0),"",($B$16*(1/(1-$A42)))/($B$14*(1+D$40)))</f>
        <v>3.3</v>
      </c>
      <c r="E42" s="32" t="n">
        <f aca="false">IF(OR($B$14="",$B$14=0),"",($B$16*(1/(1-$A42)))/($B$14*(1+E$40)))</f>
        <v>3</v>
      </c>
      <c r="F42" s="32" t="n">
        <f aca="false">IF(OR($B$14="",$B$14=0),"",($B$16*(1/(1-$A42)))/($B$14*(1+F$40)))</f>
        <v>2.75</v>
      </c>
    </row>
    <row r="43" customFormat="false" ht="15" hidden="false" customHeight="false" outlineLevel="0" collapsed="false">
      <c r="A43" s="31" t="n">
        <f aca="false">MAX(0,MIN(0.95,$B$9+(0)))</f>
        <v>0.45</v>
      </c>
      <c r="B43" s="32" t="n">
        <f aca="false">IF(OR($B$14="",$B$14=0),"",($B$16*(1/(1-$A43)))/($B$14*(1+B$40)))</f>
        <v>4.5</v>
      </c>
      <c r="C43" s="32" t="n">
        <f aca="false">IF(OR($B$14="",$B$14=0),"",($B$16*(1/(1-$A43)))/($B$14*(1+C$40)))</f>
        <v>4</v>
      </c>
      <c r="D43" s="32" t="n">
        <f aca="false">IF(OR($B$14="",$B$14=0),"",($B$16*(1/(1-$A43)))/($B$14*(1+D$40)))</f>
        <v>3.6</v>
      </c>
      <c r="E43" s="32" t="n">
        <f aca="false">IF(OR($B$14="",$B$14=0),"",($B$16*(1/(1-$A43)))/($B$14*(1+E$40)))</f>
        <v>3.27272727272727</v>
      </c>
      <c r="F43" s="32" t="n">
        <f aca="false">IF(OR($B$14="",$B$14=0),"",($B$16*(1/(1-$A43)))/($B$14*(1+F$40)))</f>
        <v>3</v>
      </c>
    </row>
    <row r="44" customFormat="false" ht="15" hidden="false" customHeight="false" outlineLevel="0" collapsed="false">
      <c r="A44" s="31" t="n">
        <f aca="false">MAX(0,MIN(0.95,$B$9+(0.05)))</f>
        <v>0.5</v>
      </c>
      <c r="B44" s="32" t="n">
        <f aca="false">IF(OR($B$14="",$B$14=0),"",($B$16*(1/(1-$A44)))/($B$14*(1+B$40)))</f>
        <v>4.95</v>
      </c>
      <c r="C44" s="32" t="n">
        <f aca="false">IF(OR($B$14="",$B$14=0),"",($B$16*(1/(1-$A44)))/($B$14*(1+C$40)))</f>
        <v>4.4</v>
      </c>
      <c r="D44" s="32" t="n">
        <f aca="false">IF(OR($B$14="",$B$14=0),"",($B$16*(1/(1-$A44)))/($B$14*(1+D$40)))</f>
        <v>3.96</v>
      </c>
      <c r="E44" s="32" t="n">
        <f aca="false">IF(OR($B$14="",$B$14=0),"",($B$16*(1/(1-$A44)))/($B$14*(1+E$40)))</f>
        <v>3.6</v>
      </c>
      <c r="F44" s="32" t="n">
        <f aca="false">IF(OR($B$14="",$B$14=0),"",($B$16*(1/(1-$A44)))/($B$14*(1+F$40)))</f>
        <v>3.3</v>
      </c>
    </row>
    <row r="45" customFormat="false" ht="15" hidden="false" customHeight="false" outlineLevel="0" collapsed="false">
      <c r="A45" s="31" t="n">
        <f aca="false">MAX(0,MIN(0.95,$B$9+(0.1)))</f>
        <v>0.55</v>
      </c>
      <c r="B45" s="32" t="n">
        <f aca="false">IF(OR($B$14="",$B$14=0),"",($B$16*(1/(1-$A45)))/($B$14*(1+B$40)))</f>
        <v>5.5</v>
      </c>
      <c r="C45" s="32" t="n">
        <f aca="false">IF(OR($B$14="",$B$14=0),"",($B$16*(1/(1-$A45)))/($B$14*(1+C$40)))</f>
        <v>4.88888888888889</v>
      </c>
      <c r="D45" s="32" t="n">
        <f aca="false">IF(OR($B$14="",$B$14=0),"",($B$16*(1/(1-$A45)))/($B$14*(1+D$40)))</f>
        <v>4.4</v>
      </c>
      <c r="E45" s="32" t="n">
        <f aca="false">IF(OR($B$14="",$B$14=0),"",($B$16*(1/(1-$A45)))/($B$14*(1+E$40)))</f>
        <v>4</v>
      </c>
      <c r="F45" s="32" t="n">
        <f aca="false">IF(OR($B$14="",$B$14=0),"",($B$16*(1/(1-$A45)))/($B$14*(1+F$40)))</f>
        <v>3.66666666666667</v>
      </c>
    </row>
    <row r="46" customFormat="false" ht="27.75" hidden="false" customHeight="true" outlineLevel="0" collapsed="false">
      <c r="A46" s="19" t="s">
        <v>52</v>
      </c>
      <c r="B46" s="19"/>
      <c r="C46" s="19"/>
      <c r="D46" s="19"/>
      <c r="E46" s="19"/>
      <c r="F46" s="19"/>
    </row>
    <row r="48" customFormat="false" ht="15" hidden="false" customHeight="true" outlineLevel="0" collapsed="false">
      <c r="A48" s="33" t="s">
        <v>53</v>
      </c>
      <c r="B48" s="33"/>
      <c r="C48" s="33"/>
      <c r="D48" s="33"/>
      <c r="E48" s="33"/>
      <c r="F48" s="33"/>
    </row>
  </sheetData>
  <mergeCells count="26">
    <mergeCell ref="A2:D2"/>
    <mergeCell ref="A5:D5"/>
    <mergeCell ref="C6:D6"/>
    <mergeCell ref="C7:D7"/>
    <mergeCell ref="C8:D8"/>
    <mergeCell ref="C9:D9"/>
    <mergeCell ref="C10:D10"/>
    <mergeCell ref="C11:D11"/>
    <mergeCell ref="A13:D13"/>
    <mergeCell ref="C14:D14"/>
    <mergeCell ref="C15:D15"/>
    <mergeCell ref="C16:D16"/>
    <mergeCell ref="C17:D17"/>
    <mergeCell ref="C18:D18"/>
    <mergeCell ref="C19:D19"/>
    <mergeCell ref="C20:D20"/>
    <mergeCell ref="A22:D22"/>
    <mergeCell ref="B23:D23"/>
    <mergeCell ref="B24:D24"/>
    <mergeCell ref="B25:D25"/>
    <mergeCell ref="A26:D26"/>
    <mergeCell ref="A28:D28"/>
    <mergeCell ref="A37:E37"/>
    <mergeCell ref="A39:E39"/>
    <mergeCell ref="A46:F46"/>
    <mergeCell ref="A48:F48"/>
  </mergeCells>
  <conditionalFormatting sqref="B23">
    <cfRule type="cellIs" priority="2" operator="equal" aboveAverage="0" equalAverage="0" bottom="0" percent="0" rank="0" text="" dxfId="0">
      <formula>"LOSING MONEY ON EACH CUSTOMER"</formula>
    </cfRule>
  </conditionalFormatting>
  <conditionalFormatting sqref="B41:F41">
    <cfRule type="cellIs" priority="3" operator="lessThan" aboveAverage="0" equalAverage="0" bottom="0" percent="0" rank="0" text="" dxfId="1">
      <formula>1</formula>
    </cfRule>
    <cfRule type="cellIs" priority="4" operator="greaterThanOrEqual" aboveAverage="0" equalAverage="0" bottom="0" percent="0" rank="0" text="" dxfId="2">
      <formula>3</formula>
    </cfRule>
  </conditionalFormatting>
  <conditionalFormatting sqref="B42:F42">
    <cfRule type="cellIs" priority="5" operator="lessThan" aboveAverage="0" equalAverage="0" bottom="0" percent="0" rank="0" text="" dxfId="1">
      <formula>1</formula>
    </cfRule>
    <cfRule type="cellIs" priority="6" operator="greaterThanOrEqual" aboveAverage="0" equalAverage="0" bottom="0" percent="0" rank="0" text="" dxfId="2">
      <formula>3</formula>
    </cfRule>
  </conditionalFormatting>
  <conditionalFormatting sqref="B43:F43">
    <cfRule type="cellIs" priority="7" operator="lessThan" aboveAverage="0" equalAverage="0" bottom="0" percent="0" rank="0" text="" dxfId="1">
      <formula>1</formula>
    </cfRule>
    <cfRule type="cellIs" priority="8" operator="greaterThanOrEqual" aboveAverage="0" equalAverage="0" bottom="0" percent="0" rank="0" text="" dxfId="2">
      <formula>3</formula>
    </cfRule>
  </conditionalFormatting>
  <conditionalFormatting sqref="B44:F44">
    <cfRule type="cellIs" priority="9" operator="lessThan" aboveAverage="0" equalAverage="0" bottom="0" percent="0" rank="0" text="" dxfId="1">
      <formula>1</formula>
    </cfRule>
    <cfRule type="cellIs" priority="10" operator="greaterThanOrEqual" aboveAverage="0" equalAverage="0" bottom="0" percent="0" rank="0" text="" dxfId="2">
      <formula>3</formula>
    </cfRule>
  </conditionalFormatting>
  <conditionalFormatting sqref="B45:F45">
    <cfRule type="cellIs" priority="11" operator="lessThan" aboveAverage="0" equalAverage="0" bottom="0" percent="0" rank="0" text="" dxfId="1">
      <formula>1</formula>
    </cfRule>
    <cfRule type="cellIs" priority="12" operator="greaterThanOrEqual" aboveAverage="0" equalAverage="0" bottom="0" percent="0" rank="0" text="" dxfId="2">
      <formula>3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2026-11-04T10:42:23Z</dcterms:created>
  <dc:creator>openpyxl</dc:creator>
  <dc:description/>
  <dc:language>en-US</dc:language>
  <cp:lastModifiedBy/>
  <dcterms:modified xsi:type="dcterms:W3CDTF">2026-11-04T10:42:24Z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