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 Idea Backlog" sheetId="1" state="visible" r:id="rId3"/>
    <sheet name="2 Test Log" sheetId="2" state="visible" r:id="rId4"/>
    <sheet name="3 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<sst xmlns="http://schemas.openxmlformats.org/spreadsheetml/2006/main" count="96" uniqueCount="86">
  <si>
    <t xml:space="preserve">Experiment Tracker · Part 1: Idea Backlog</t>
  </si>
  <si>
    <t xml:space="preserve">List every growth idea, write it as a hypothesis, and score it for Impact, Confidence and Ease from 1 to 10. The ICE score is the average (Ellis and Brown, 2017). Run the highest first. Based on Chapter 7 and Appendix E of Growth Hacking 3.0. Fill in the yellow cells.</t>
  </si>
  <si>
    <t xml:space="preserve">Fill in</t>
  </si>
  <si>
    <t xml:space="preserve">Calculated</t>
  </si>
  <si>
    <t xml:space="preserve">#</t>
  </si>
  <si>
    <t xml:space="preserve">Idea</t>
  </si>
  <si>
    <t xml:space="preserve">Hypothesis ("If we…, then… because…")</t>
  </si>
  <si>
    <t xml:space="preserve">Funnel stage</t>
  </si>
  <si>
    <t xml:space="preserve">Metric to move</t>
  </si>
  <si>
    <t xml:space="preserve">Impact (1 to 10)</t>
  </si>
  <si>
    <t xml:space="preserve">Confidence (1 to 10)</t>
  </si>
  <si>
    <t xml:space="preserve">Ease (1 to 10)</t>
  </si>
  <si>
    <t xml:space="preserve">ICE score</t>
  </si>
  <si>
    <t xml:space="preserve">Rank</t>
  </si>
  <si>
    <t xml:space="preserve">Owner</t>
  </si>
  <si>
    <t xml:space="preserve">Status</t>
  </si>
  <si>
    <t xml:space="preserve">Free skin-type quiz on the home page</t>
  </si>
  <si>
    <t xml:space="preserve">If we add a 60-second skin-type quiz, then first-order conversion rises, because visitors see the right soap for them.</t>
  </si>
  <si>
    <t xml:space="preserve">Activation</t>
  </si>
  <si>
    <t xml:space="preserve">First-order conversion</t>
  </si>
  <si>
    <t xml:space="preserve">Meera</t>
  </si>
  <si>
    <t xml:space="preserve">Running</t>
  </si>
  <si>
    <t xml:space="preserve">Refer a friend: both get ₹100 off</t>
  </si>
  <si>
    <t xml:space="preserve">If we reward both sides of a referral, then new customers from referrals rise, because happy customers already recommend us.</t>
  </si>
  <si>
    <t xml:space="preserve">Referral</t>
  </si>
  <si>
    <t xml:space="preserve">New customers from referrals</t>
  </si>
  <si>
    <t xml:space="preserve">Arjun</t>
  </si>
  <si>
    <t xml:space="preserve">Ready</t>
  </si>
  <si>
    <t xml:space="preserve">Reorder reminder on WhatsApp at day 45</t>
  </si>
  <si>
    <t xml:space="preserve">If we remind customers who opted in at day 45, then reorder rate rises, because a bar lasts about six weeks.</t>
  </si>
  <si>
    <t xml:space="preserve">Retention</t>
  </si>
  <si>
    <t xml:space="preserve">Reorder rate at day 60</t>
  </si>
  <si>
    <t xml:space="preserve">Impact: how much the metric could move if it works. Confidence: how sure you are, based on data, research or past tests. Ease: how quickly and cheaply you can run it. The top three ranks are highlighted.</t>
  </si>
  <si>
    <t xml:space="preserve">From Growth Hacking 3.0 by Vivek Gujar, PhD and Ashwani K S Rathore  ·  www.brandpipers.com/growthhackingbook</t>
  </si>
  <si>
    <t xml:space="preserve">Experiment Tracker · Part 2: Test Log</t>
  </si>
  <si>
    <t xml:space="preserve">One row per test. Decide the metric, the smallest lift worth finding and the guardrails before you start. Enter users and conversions for each version; the sheet works out the lift, whether the result is likely to be real, and whether you had enough users. Fill in the yellow cells.</t>
  </si>
  <si>
    <t xml:space="preserve">Test #</t>
  </si>
  <si>
    <t xml:space="preserve">Idea #</t>
  </si>
  <si>
    <t xml:space="preserve">Start date</t>
  </si>
  <si>
    <t xml:space="preserve">End date</t>
  </si>
  <si>
    <t xml:space="preserve">Version A (control)</t>
  </si>
  <si>
    <t xml:space="preserve">Version B (change)</t>
  </si>
  <si>
    <t xml:space="preserve">Primary metric</t>
  </si>
  <si>
    <t xml:space="preserve">Smallest lift worth finding</t>
  </si>
  <si>
    <t xml:space="preserve">Users A</t>
  </si>
  <si>
    <t xml:space="preserve">Conversions A</t>
  </si>
  <si>
    <t xml:space="preserve">Users B</t>
  </si>
  <si>
    <t xml:space="preserve">Conversions B</t>
  </si>
  <si>
    <t xml:space="preserve">Rate A</t>
  </si>
  <si>
    <t xml:space="preserve">Rate B</t>
  </si>
  <si>
    <t xml:space="preserve">Lift</t>
  </si>
  <si>
    <t xml:space="preserve">Users needed per version</t>
  </si>
  <si>
    <t xml:space="preserve">Enough users?</t>
  </si>
  <si>
    <t xml:space="preserve">Likely real? (95%)</t>
  </si>
  <si>
    <t xml:space="preserve">Guardrails held?</t>
  </si>
  <si>
    <t xml:space="preserve">Decision</t>
  </si>
  <si>
    <t xml:space="preserve">What we learned</t>
  </si>
  <si>
    <t xml:space="preserve">Home page as now</t>
  </si>
  <si>
    <t xml:space="preserve">Home page with skin-type quiz</t>
  </si>
  <si>
    <t xml:space="preserve">Yes</t>
  </si>
  <si>
    <t xml:space="preserve">Ship</t>
  </si>
  <si>
    <t xml:space="preserve">Quiz users bought more; complaints flat. Roll out and test quiz length next.</t>
  </si>
  <si>
    <t xml:space="preserve">No reminder</t>
  </si>
  <si>
    <t xml:space="preserve">WhatsApp reminder at day 45 (opted-in only)</t>
  </si>
  <si>
    <t xml:space="preserve">Iterate</t>
  </si>
  <si>
    <t xml:space="preserve">Lift looks positive but too few users to be sure. Run for four more weeks.</t>
  </si>
  <si>
    <t xml:space="preserve">Smallest lift worth finding: the relative change you care about, for example 15% means a rate of 3.0% rising to 3.45%. Users needed uses the rule of thumb from Chapter 2 (about 16 × p × (1 − p) ÷ difference², for 80% power at 5% significance). Likely real uses a standard two-proportion test.</t>
  </si>
  <si>
    <t xml:space="preserve">Never ship a change that breaks a guardrail, however good the lift. If you did not have enough users, treat the result as a hint, not an answer: this is the data threshold at work.</t>
  </si>
  <si>
    <t xml:space="preserve">Experiment Tracker · Part 3: Summary</t>
  </si>
  <si>
    <t xml:space="preserve">Calculated from the Test Log. A healthy growth team runs tests steadily and learns from losses as well as wins.</t>
  </si>
  <si>
    <t xml:space="preserve">Measure</t>
  </si>
  <si>
    <t xml:space="preserve">Value</t>
  </si>
  <si>
    <t xml:space="preserve">How to read it</t>
  </si>
  <si>
    <t xml:space="preserve">Tests logged</t>
  </si>
  <si>
    <t xml:space="preserve">Tests still running</t>
  </si>
  <si>
    <t xml:space="preserve">Shipped</t>
  </si>
  <si>
    <t xml:space="preserve">Dropped</t>
  </si>
  <si>
    <t xml:space="preserve">Win rate (shipped ÷ decided)</t>
  </si>
  <si>
    <t xml:space="preserve">Most teams win a minority of tests. A very high win rate can mean the tests are too safe.</t>
  </si>
  <si>
    <t xml:space="preserve">Tests with enough users</t>
  </si>
  <si>
    <t xml:space="preserve">Share of tests with enough users</t>
  </si>
  <si>
    <t xml:space="preserve">If this is low, you are below the data threshold for testing: test bigger changes, or fewer at a time.</t>
  </si>
  <si>
    <t xml:space="preserve">Tests that broke a guardrail</t>
  </si>
  <si>
    <t xml:space="preserve">Should stay at zero.</t>
  </si>
  <si>
    <t xml:space="preserve">Ideas waiting in the backlog</t>
  </si>
  <si>
    <t xml:space="preserve">Keep at least five ready ideas so testing never stalls.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</si>
</sst>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"/>
    <numFmt numFmtId="166" formatCode="General"/>
    <numFmt numFmtId="167" formatCode="0"/>
    <numFmt numFmtId="168" formatCode="dd\ mmm\ yyyy"/>
    <numFmt numFmtId="169" formatCode="0%"/>
    <numFmt numFmtId="170" formatCode="#,##0"/>
    <numFmt numFmtId="171" formatCode="0.00%"/>
    <numFmt numFmtId="172" formatCode="\+0.0%;\-0.0%;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B3A6B"/>
      <name val="Arial"/>
      <family val="0"/>
      <charset val="1"/>
    </font>
    <font>
      <i val="true"/>
      <sz val="10"/>
      <color rgb="FF626873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626873"/>
      <name val="Arial"/>
      <family val="0"/>
      <charset val="1"/>
    </font>
    <font>
      <i val="true"/>
      <sz val="8"/>
      <color rgb="FF626873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BF0D9"/>
      </patternFill>
    </fill>
    <fill>
      <patternFill patternType="solid">
        <fgColor rgb="FFEEF2F8"/>
        <bgColor rgb="FFFBF0D9"/>
      </patternFill>
    </fill>
    <fill>
      <patternFill patternType="solid">
        <fgColor rgb="FF1B3A6B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5"/>
      </left>
      <right style="thin">
        <color rgb="FFBFC7D5"/>
      </right>
      <top style="thin">
        <color rgb="FFBFC7D5"/>
      </top>
      <bottom style="thin">
        <color rgb="FFBFC7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0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1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2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70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6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</font>
      <fill>
        <patternFill>
          <bgColor rgb="FFFBF0D9"/>
        </patternFill>
      </fill>
    </dxf>
    <dxf>
      <fill>
        <patternFill>
          <bgColor rgb="FFD8EDDF"/>
        </patternFill>
      </fill>
    </dxf>
    <dxf>
      <fill>
        <patternFill>
          <bgColor rgb="FFF6D5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5"/>
      <rgbColor rgb="FF808080"/>
      <rgbColor rgb="FF9999FF"/>
      <rgbColor rgb="FF993366"/>
      <rgbColor rgb="FFFFF2CC"/>
      <rgbColor rgb="FFEEF2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8EDDF"/>
      <rgbColor rgb="FFFBF0D9"/>
      <rgbColor rgb="FF99CCFF"/>
      <rgbColor rgb="FFFF99CC"/>
      <rgbColor rgb="FFCC99FF"/>
      <rgbColor rgb="FFF6D5D2"/>
      <rgbColor rgb="FF3366FF"/>
      <rgbColor rgb="FF33CCCC"/>
      <rgbColor rgb="FF99CC00"/>
      <rgbColor rgb="FFFFCC00"/>
      <rgbColor rgb="FFFF9900"/>
      <rgbColor rgb="FFFF6600"/>
      <rgbColor rgb="FF626873"/>
      <rgbColor rgb="FF969696"/>
      <rgbColor rgb="FF1B3A6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8"/>
    <col collapsed="false" customWidth="true" hidden="false" outlineLevel="0" max="3" min="3" style="0" width="46"/>
    <col collapsed="false" customWidth="true" hidden="false" outlineLevel="0" max="4" min="4" style="0" width="14"/>
    <col collapsed="false" customWidth="true" hidden="false" outlineLevel="0" max="5" min="5" style="0" width="22"/>
    <col collapsed="false" customWidth="true" hidden="false" outlineLevel="0" max="6" min="6" style="0" width="10"/>
    <col collapsed="false" customWidth="true" hidden="false" outlineLevel="0" max="7" min="7" style="0" width="11"/>
    <col collapsed="false" customWidth="true" hidden="false" outlineLevel="0" max="9" min="8" style="0" width="9"/>
    <col collapsed="false" customWidth="true" hidden="false" outlineLevel="0" max="10" min="10" style="0" width="7"/>
    <col collapsed="false" customWidth="true" hidden="false" outlineLevel="0" max="11" min="11" style="0" width="12"/>
    <col collapsed="false" customWidth="true" hidden="false" outlineLevel="0" max="12" min="12" style="0" width="11"/>
  </cols>
  <sheetData>
    <row r="1" customFormat="false" ht="18.55" hidden="false" customHeight="false" outlineLevel="0" collapsed="false">
      <c r="A1" s="1" t="s">
        <v>0</v>
      </c>
    </row>
    <row r="2" customFormat="false" ht="43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15" hidden="false" customHeight="false" outlineLevel="0" collapsed="false">
      <c r="B3" s="3" t="s">
        <v>2</v>
      </c>
      <c r="C3" s="4" t="s">
        <v>3</v>
      </c>
    </row>
    <row r="5" customFormat="false" ht="31.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</row>
    <row r="6" customFormat="false" ht="42" hidden="false" customHeight="true" outlineLevel="0" collapsed="false">
      <c r="A6" s="6" t="n">
        <v>1</v>
      </c>
      <c r="B6" s="7" t="s">
        <v>16</v>
      </c>
      <c r="C6" s="7" t="s">
        <v>17</v>
      </c>
      <c r="D6" s="7" t="s">
        <v>18</v>
      </c>
      <c r="E6" s="7" t="s">
        <v>19</v>
      </c>
      <c r="F6" s="3" t="n">
        <v>7</v>
      </c>
      <c r="G6" s="3" t="n">
        <v>6</v>
      </c>
      <c r="H6" s="3" t="n">
        <v>8</v>
      </c>
      <c r="I6" s="8" t="n">
        <f aca="false">IF(COUNT(F6:H6)&lt;3,"",ROUND(AVERAGE(F6:H6),1))</f>
        <v>7</v>
      </c>
      <c r="J6" s="9" t="n">
        <f aca="false">IF(I6="","",COUNTIF($I$6:$I$45,"&gt;"&amp;I6)+1)</f>
        <v>2</v>
      </c>
      <c r="K6" s="7" t="s">
        <v>20</v>
      </c>
      <c r="L6" s="3" t="s">
        <v>21</v>
      </c>
    </row>
    <row r="7" customFormat="false" ht="42" hidden="false" customHeight="true" outlineLevel="0" collapsed="false">
      <c r="A7" s="6" t="n">
        <v>2</v>
      </c>
      <c r="B7" s="7" t="s">
        <v>22</v>
      </c>
      <c r="C7" s="7" t="s">
        <v>23</v>
      </c>
      <c r="D7" s="7" t="s">
        <v>24</v>
      </c>
      <c r="E7" s="7" t="s">
        <v>25</v>
      </c>
      <c r="F7" s="3" t="n">
        <v>8</v>
      </c>
      <c r="G7" s="3" t="n">
        <v>5</v>
      </c>
      <c r="H7" s="3" t="n">
        <v>6</v>
      </c>
      <c r="I7" s="8" t="n">
        <f aca="false">IF(COUNT(F7:H7)&lt;3,"",ROUND(AVERAGE(F7:H7),1))</f>
        <v>6.3</v>
      </c>
      <c r="J7" s="9" t="n">
        <f aca="false">IF(I7="","",COUNTIF($I$6:$I$45,"&gt;"&amp;I7)+1)</f>
        <v>3</v>
      </c>
      <c r="K7" s="7" t="s">
        <v>26</v>
      </c>
      <c r="L7" s="3" t="s">
        <v>27</v>
      </c>
    </row>
    <row r="8" customFormat="false" ht="42" hidden="false" customHeight="true" outlineLevel="0" collapsed="false">
      <c r="A8" s="6" t="n">
        <v>3</v>
      </c>
      <c r="B8" s="7" t="s">
        <v>28</v>
      </c>
      <c r="C8" s="7" t="s">
        <v>29</v>
      </c>
      <c r="D8" s="7" t="s">
        <v>30</v>
      </c>
      <c r="E8" s="7" t="s">
        <v>31</v>
      </c>
      <c r="F8" s="3" t="n">
        <v>6</v>
      </c>
      <c r="G8" s="3" t="n">
        <v>7</v>
      </c>
      <c r="H8" s="3" t="n">
        <v>9</v>
      </c>
      <c r="I8" s="8" t="n">
        <f aca="false">IF(COUNT(F8:H8)&lt;3,"",ROUND(AVERAGE(F8:H8),1))</f>
        <v>7.3</v>
      </c>
      <c r="J8" s="9" t="n">
        <f aca="false">IF(I8="","",COUNTIF($I$6:$I$45,"&gt;"&amp;I8)+1)</f>
        <v>1</v>
      </c>
      <c r="K8" s="7" t="s">
        <v>20</v>
      </c>
      <c r="L8" s="3" t="s">
        <v>5</v>
      </c>
    </row>
    <row r="9" customFormat="false" ht="19.5" hidden="false" customHeight="true" outlineLevel="0" collapsed="false">
      <c r="A9" s="6" t="n">
        <v>4</v>
      </c>
      <c r="B9" s="7"/>
      <c r="C9" s="7"/>
      <c r="D9" s="7"/>
      <c r="E9" s="7"/>
      <c r="F9" s="3"/>
      <c r="G9" s="3"/>
      <c r="H9" s="3"/>
      <c r="I9" s="8" t="str">
        <f aca="false">IF(COUNT(F9:H9)&lt;3,"",ROUND(AVERAGE(F9:H9),1))</f>
        <v/>
      </c>
      <c r="J9" s="9" t="str">
        <f aca="false">IF(I9="","",COUNTIF($I$6:$I$45,"&gt;"&amp;I9)+1)</f>
        <v/>
      </c>
      <c r="K9" s="7"/>
      <c r="L9" s="3"/>
    </row>
    <row r="10" customFormat="false" ht="19.5" hidden="false" customHeight="true" outlineLevel="0" collapsed="false">
      <c r="A10" s="6" t="n">
        <v>5</v>
      </c>
      <c r="B10" s="7"/>
      <c r="C10" s="7"/>
      <c r="D10" s="7"/>
      <c r="E10" s="7"/>
      <c r="F10" s="3"/>
      <c r="G10" s="3"/>
      <c r="H10" s="3"/>
      <c r="I10" s="8" t="str">
        <f aca="false">IF(COUNT(F10:H10)&lt;3,"",ROUND(AVERAGE(F10:H10),1))</f>
        <v/>
      </c>
      <c r="J10" s="9" t="str">
        <f aca="false">IF(I10="","",COUNTIF($I$6:$I$45,"&gt;"&amp;I10)+1)</f>
        <v/>
      </c>
      <c r="K10" s="7"/>
      <c r="L10" s="3"/>
    </row>
    <row r="11" customFormat="false" ht="19.5" hidden="false" customHeight="true" outlineLevel="0" collapsed="false">
      <c r="A11" s="6" t="n">
        <v>6</v>
      </c>
      <c r="B11" s="7"/>
      <c r="C11" s="7"/>
      <c r="D11" s="7"/>
      <c r="E11" s="7"/>
      <c r="F11" s="3"/>
      <c r="G11" s="3"/>
      <c r="H11" s="3"/>
      <c r="I11" s="8" t="str">
        <f aca="false">IF(COUNT(F11:H11)&lt;3,"",ROUND(AVERAGE(F11:H11),1))</f>
        <v/>
      </c>
      <c r="J11" s="9" t="str">
        <f aca="false">IF(I11="","",COUNTIF($I$6:$I$45,"&gt;"&amp;I11)+1)</f>
        <v/>
      </c>
      <c r="K11" s="7"/>
      <c r="L11" s="3"/>
    </row>
    <row r="12" customFormat="false" ht="19.5" hidden="false" customHeight="true" outlineLevel="0" collapsed="false">
      <c r="A12" s="6" t="n">
        <v>7</v>
      </c>
      <c r="B12" s="7"/>
      <c r="C12" s="7"/>
      <c r="D12" s="7"/>
      <c r="E12" s="7"/>
      <c r="F12" s="3"/>
      <c r="G12" s="3"/>
      <c r="H12" s="3"/>
      <c r="I12" s="8" t="str">
        <f aca="false">IF(COUNT(F12:H12)&lt;3,"",ROUND(AVERAGE(F12:H12),1))</f>
        <v/>
      </c>
      <c r="J12" s="9" t="str">
        <f aca="false">IF(I12="","",COUNTIF($I$6:$I$45,"&gt;"&amp;I12)+1)</f>
        <v/>
      </c>
      <c r="K12" s="7"/>
      <c r="L12" s="3"/>
    </row>
    <row r="13" customFormat="false" ht="19.5" hidden="false" customHeight="true" outlineLevel="0" collapsed="false">
      <c r="A13" s="6" t="n">
        <v>8</v>
      </c>
      <c r="B13" s="7"/>
      <c r="C13" s="7"/>
      <c r="D13" s="7"/>
      <c r="E13" s="7"/>
      <c r="F13" s="3"/>
      <c r="G13" s="3"/>
      <c r="H13" s="3"/>
      <c r="I13" s="8" t="str">
        <f aca="false">IF(COUNT(F13:H13)&lt;3,"",ROUND(AVERAGE(F13:H13),1))</f>
        <v/>
      </c>
      <c r="J13" s="9" t="str">
        <f aca="false">IF(I13="","",COUNTIF($I$6:$I$45,"&gt;"&amp;I13)+1)</f>
        <v/>
      </c>
      <c r="K13" s="7"/>
      <c r="L13" s="3"/>
    </row>
    <row r="14" customFormat="false" ht="19.5" hidden="false" customHeight="true" outlineLevel="0" collapsed="false">
      <c r="A14" s="6" t="n">
        <v>9</v>
      </c>
      <c r="B14" s="7"/>
      <c r="C14" s="7"/>
      <c r="D14" s="7"/>
      <c r="E14" s="7"/>
      <c r="F14" s="3"/>
      <c r="G14" s="3"/>
      <c r="H14" s="3"/>
      <c r="I14" s="8" t="str">
        <f aca="false">IF(COUNT(F14:H14)&lt;3,"",ROUND(AVERAGE(F14:H14),1))</f>
        <v/>
      </c>
      <c r="J14" s="9" t="str">
        <f aca="false">IF(I14="","",COUNTIF($I$6:$I$45,"&gt;"&amp;I14)+1)</f>
        <v/>
      </c>
      <c r="K14" s="7"/>
      <c r="L14" s="3"/>
    </row>
    <row r="15" customFormat="false" ht="19.5" hidden="false" customHeight="true" outlineLevel="0" collapsed="false">
      <c r="A15" s="6" t="n">
        <v>10</v>
      </c>
      <c r="B15" s="7"/>
      <c r="C15" s="7"/>
      <c r="D15" s="7"/>
      <c r="E15" s="7"/>
      <c r="F15" s="3"/>
      <c r="G15" s="3"/>
      <c r="H15" s="3"/>
      <c r="I15" s="8" t="str">
        <f aca="false">IF(COUNT(F15:H15)&lt;3,"",ROUND(AVERAGE(F15:H15),1))</f>
        <v/>
      </c>
      <c r="J15" s="9" t="str">
        <f aca="false">IF(I15="","",COUNTIF($I$6:$I$45,"&gt;"&amp;I15)+1)</f>
        <v/>
      </c>
      <c r="K15" s="7"/>
      <c r="L15" s="3"/>
    </row>
    <row r="16" customFormat="false" ht="19.5" hidden="false" customHeight="true" outlineLevel="0" collapsed="false">
      <c r="A16" s="6" t="n">
        <v>11</v>
      </c>
      <c r="B16" s="7"/>
      <c r="C16" s="7"/>
      <c r="D16" s="7"/>
      <c r="E16" s="7"/>
      <c r="F16" s="3"/>
      <c r="G16" s="3"/>
      <c r="H16" s="3"/>
      <c r="I16" s="8" t="str">
        <f aca="false">IF(COUNT(F16:H16)&lt;3,"",ROUND(AVERAGE(F16:H16),1))</f>
        <v/>
      </c>
      <c r="J16" s="9" t="str">
        <f aca="false">IF(I16="","",COUNTIF($I$6:$I$45,"&gt;"&amp;I16)+1)</f>
        <v/>
      </c>
      <c r="K16" s="7"/>
      <c r="L16" s="3"/>
    </row>
    <row r="17" customFormat="false" ht="19.5" hidden="false" customHeight="true" outlineLevel="0" collapsed="false">
      <c r="A17" s="6" t="n">
        <v>12</v>
      </c>
      <c r="B17" s="7"/>
      <c r="C17" s="7"/>
      <c r="D17" s="7"/>
      <c r="E17" s="7"/>
      <c r="F17" s="3"/>
      <c r="G17" s="3"/>
      <c r="H17" s="3"/>
      <c r="I17" s="8" t="str">
        <f aca="false">IF(COUNT(F17:H17)&lt;3,"",ROUND(AVERAGE(F17:H17),1))</f>
        <v/>
      </c>
      <c r="J17" s="9" t="str">
        <f aca="false">IF(I17="","",COUNTIF($I$6:$I$45,"&gt;"&amp;I17)+1)</f>
        <v/>
      </c>
      <c r="K17" s="7"/>
      <c r="L17" s="3"/>
    </row>
    <row r="18" customFormat="false" ht="19.5" hidden="false" customHeight="true" outlineLevel="0" collapsed="false">
      <c r="A18" s="6" t="n">
        <v>13</v>
      </c>
      <c r="B18" s="7"/>
      <c r="C18" s="7"/>
      <c r="D18" s="7"/>
      <c r="E18" s="7"/>
      <c r="F18" s="3"/>
      <c r="G18" s="3"/>
      <c r="H18" s="3"/>
      <c r="I18" s="8" t="str">
        <f aca="false">IF(COUNT(F18:H18)&lt;3,"",ROUND(AVERAGE(F18:H18),1))</f>
        <v/>
      </c>
      <c r="J18" s="9" t="str">
        <f aca="false">IF(I18="","",COUNTIF($I$6:$I$45,"&gt;"&amp;I18)+1)</f>
        <v/>
      </c>
      <c r="K18" s="7"/>
      <c r="L18" s="3"/>
    </row>
    <row r="19" customFormat="false" ht="19.5" hidden="false" customHeight="true" outlineLevel="0" collapsed="false">
      <c r="A19" s="6" t="n">
        <v>14</v>
      </c>
      <c r="B19" s="7"/>
      <c r="C19" s="7"/>
      <c r="D19" s="7"/>
      <c r="E19" s="7"/>
      <c r="F19" s="3"/>
      <c r="G19" s="3"/>
      <c r="H19" s="3"/>
      <c r="I19" s="8" t="str">
        <f aca="false">IF(COUNT(F19:H19)&lt;3,"",ROUND(AVERAGE(F19:H19),1))</f>
        <v/>
      </c>
      <c r="J19" s="9" t="str">
        <f aca="false">IF(I19="","",COUNTIF($I$6:$I$45,"&gt;"&amp;I19)+1)</f>
        <v/>
      </c>
      <c r="K19" s="7"/>
      <c r="L19" s="3"/>
    </row>
    <row r="20" customFormat="false" ht="19.5" hidden="false" customHeight="true" outlineLevel="0" collapsed="false">
      <c r="A20" s="6" t="n">
        <v>15</v>
      </c>
      <c r="B20" s="7"/>
      <c r="C20" s="7"/>
      <c r="D20" s="7"/>
      <c r="E20" s="7"/>
      <c r="F20" s="3"/>
      <c r="G20" s="3"/>
      <c r="H20" s="3"/>
      <c r="I20" s="8" t="str">
        <f aca="false">IF(COUNT(F20:H20)&lt;3,"",ROUND(AVERAGE(F20:H20),1))</f>
        <v/>
      </c>
      <c r="J20" s="9" t="str">
        <f aca="false">IF(I20="","",COUNTIF($I$6:$I$45,"&gt;"&amp;I20)+1)</f>
        <v/>
      </c>
      <c r="K20" s="7"/>
      <c r="L20" s="3"/>
    </row>
    <row r="21" customFormat="false" ht="19.5" hidden="false" customHeight="true" outlineLevel="0" collapsed="false">
      <c r="A21" s="6" t="n">
        <v>16</v>
      </c>
      <c r="B21" s="7"/>
      <c r="C21" s="7"/>
      <c r="D21" s="7"/>
      <c r="E21" s="7"/>
      <c r="F21" s="3"/>
      <c r="G21" s="3"/>
      <c r="H21" s="3"/>
      <c r="I21" s="8" t="str">
        <f aca="false">IF(COUNT(F21:H21)&lt;3,"",ROUND(AVERAGE(F21:H21),1))</f>
        <v/>
      </c>
      <c r="J21" s="9" t="str">
        <f aca="false">IF(I21="","",COUNTIF($I$6:$I$45,"&gt;"&amp;I21)+1)</f>
        <v/>
      </c>
      <c r="K21" s="7"/>
      <c r="L21" s="3"/>
    </row>
    <row r="22" customFormat="false" ht="19.5" hidden="false" customHeight="true" outlineLevel="0" collapsed="false">
      <c r="A22" s="6" t="n">
        <v>17</v>
      </c>
      <c r="B22" s="7"/>
      <c r="C22" s="7"/>
      <c r="D22" s="7"/>
      <c r="E22" s="7"/>
      <c r="F22" s="3"/>
      <c r="G22" s="3"/>
      <c r="H22" s="3"/>
      <c r="I22" s="8" t="str">
        <f aca="false">IF(COUNT(F22:H22)&lt;3,"",ROUND(AVERAGE(F22:H22),1))</f>
        <v/>
      </c>
      <c r="J22" s="9" t="str">
        <f aca="false">IF(I22="","",COUNTIF($I$6:$I$45,"&gt;"&amp;I22)+1)</f>
        <v/>
      </c>
      <c r="K22" s="7"/>
      <c r="L22" s="3"/>
    </row>
    <row r="23" customFormat="false" ht="19.5" hidden="false" customHeight="true" outlineLevel="0" collapsed="false">
      <c r="A23" s="6" t="n">
        <v>18</v>
      </c>
      <c r="B23" s="7"/>
      <c r="C23" s="7"/>
      <c r="D23" s="7"/>
      <c r="E23" s="7"/>
      <c r="F23" s="3"/>
      <c r="G23" s="3"/>
      <c r="H23" s="3"/>
      <c r="I23" s="8" t="str">
        <f aca="false">IF(COUNT(F23:H23)&lt;3,"",ROUND(AVERAGE(F23:H23),1))</f>
        <v/>
      </c>
      <c r="J23" s="9" t="str">
        <f aca="false">IF(I23="","",COUNTIF($I$6:$I$45,"&gt;"&amp;I23)+1)</f>
        <v/>
      </c>
      <c r="K23" s="7"/>
      <c r="L23" s="3"/>
    </row>
    <row r="24" customFormat="false" ht="19.5" hidden="false" customHeight="true" outlineLevel="0" collapsed="false">
      <c r="A24" s="6" t="n">
        <v>19</v>
      </c>
      <c r="B24" s="7"/>
      <c r="C24" s="7"/>
      <c r="D24" s="7"/>
      <c r="E24" s="7"/>
      <c r="F24" s="3"/>
      <c r="G24" s="3"/>
      <c r="H24" s="3"/>
      <c r="I24" s="8" t="str">
        <f aca="false">IF(COUNT(F24:H24)&lt;3,"",ROUND(AVERAGE(F24:H24),1))</f>
        <v/>
      </c>
      <c r="J24" s="9" t="str">
        <f aca="false">IF(I24="","",COUNTIF($I$6:$I$45,"&gt;"&amp;I24)+1)</f>
        <v/>
      </c>
      <c r="K24" s="7"/>
      <c r="L24" s="3"/>
    </row>
    <row r="25" customFormat="false" ht="19.5" hidden="false" customHeight="true" outlineLevel="0" collapsed="false">
      <c r="A25" s="6" t="n">
        <v>20</v>
      </c>
      <c r="B25" s="7"/>
      <c r="C25" s="7"/>
      <c r="D25" s="7"/>
      <c r="E25" s="7"/>
      <c r="F25" s="3"/>
      <c r="G25" s="3"/>
      <c r="H25" s="3"/>
      <c r="I25" s="8" t="str">
        <f aca="false">IF(COUNT(F25:H25)&lt;3,"",ROUND(AVERAGE(F25:H25),1))</f>
        <v/>
      </c>
      <c r="J25" s="9" t="str">
        <f aca="false">IF(I25="","",COUNTIF($I$6:$I$45,"&gt;"&amp;I25)+1)</f>
        <v/>
      </c>
      <c r="K25" s="7"/>
      <c r="L25" s="3"/>
    </row>
    <row r="26" customFormat="false" ht="19.5" hidden="false" customHeight="true" outlineLevel="0" collapsed="false">
      <c r="A26" s="6" t="n">
        <v>21</v>
      </c>
      <c r="B26" s="7"/>
      <c r="C26" s="7"/>
      <c r="D26" s="7"/>
      <c r="E26" s="7"/>
      <c r="F26" s="3"/>
      <c r="G26" s="3"/>
      <c r="H26" s="3"/>
      <c r="I26" s="8" t="str">
        <f aca="false">IF(COUNT(F26:H26)&lt;3,"",ROUND(AVERAGE(F26:H26),1))</f>
        <v/>
      </c>
      <c r="J26" s="9" t="str">
        <f aca="false">IF(I26="","",COUNTIF($I$6:$I$45,"&gt;"&amp;I26)+1)</f>
        <v/>
      </c>
      <c r="K26" s="7"/>
      <c r="L26" s="3"/>
    </row>
    <row r="27" customFormat="false" ht="19.5" hidden="false" customHeight="true" outlineLevel="0" collapsed="false">
      <c r="A27" s="6" t="n">
        <v>22</v>
      </c>
      <c r="B27" s="7"/>
      <c r="C27" s="7"/>
      <c r="D27" s="7"/>
      <c r="E27" s="7"/>
      <c r="F27" s="3"/>
      <c r="G27" s="3"/>
      <c r="H27" s="3"/>
      <c r="I27" s="8" t="str">
        <f aca="false">IF(COUNT(F27:H27)&lt;3,"",ROUND(AVERAGE(F27:H27),1))</f>
        <v/>
      </c>
      <c r="J27" s="9" t="str">
        <f aca="false">IF(I27="","",COUNTIF($I$6:$I$45,"&gt;"&amp;I27)+1)</f>
        <v/>
      </c>
      <c r="K27" s="7"/>
      <c r="L27" s="3"/>
    </row>
    <row r="28" customFormat="false" ht="19.5" hidden="false" customHeight="true" outlineLevel="0" collapsed="false">
      <c r="A28" s="6" t="n">
        <v>23</v>
      </c>
      <c r="B28" s="7"/>
      <c r="C28" s="7"/>
      <c r="D28" s="7"/>
      <c r="E28" s="7"/>
      <c r="F28" s="3"/>
      <c r="G28" s="3"/>
      <c r="H28" s="3"/>
      <c r="I28" s="8" t="str">
        <f aca="false">IF(COUNT(F28:H28)&lt;3,"",ROUND(AVERAGE(F28:H28),1))</f>
        <v/>
      </c>
      <c r="J28" s="9" t="str">
        <f aca="false">IF(I28="","",COUNTIF($I$6:$I$45,"&gt;"&amp;I28)+1)</f>
        <v/>
      </c>
      <c r="K28" s="7"/>
      <c r="L28" s="3"/>
    </row>
    <row r="29" customFormat="false" ht="19.5" hidden="false" customHeight="true" outlineLevel="0" collapsed="false">
      <c r="A29" s="6" t="n">
        <v>24</v>
      </c>
      <c r="B29" s="7"/>
      <c r="C29" s="7"/>
      <c r="D29" s="7"/>
      <c r="E29" s="7"/>
      <c r="F29" s="3"/>
      <c r="G29" s="3"/>
      <c r="H29" s="3"/>
      <c r="I29" s="8" t="str">
        <f aca="false">IF(COUNT(F29:H29)&lt;3,"",ROUND(AVERAGE(F29:H29),1))</f>
        <v/>
      </c>
      <c r="J29" s="9" t="str">
        <f aca="false">IF(I29="","",COUNTIF($I$6:$I$45,"&gt;"&amp;I29)+1)</f>
        <v/>
      </c>
      <c r="K29" s="7"/>
      <c r="L29" s="3"/>
    </row>
    <row r="30" customFormat="false" ht="19.5" hidden="false" customHeight="true" outlineLevel="0" collapsed="false">
      <c r="A30" s="6" t="n">
        <v>25</v>
      </c>
      <c r="B30" s="7"/>
      <c r="C30" s="7"/>
      <c r="D30" s="7"/>
      <c r="E30" s="7"/>
      <c r="F30" s="3"/>
      <c r="G30" s="3"/>
      <c r="H30" s="3"/>
      <c r="I30" s="8" t="str">
        <f aca="false">IF(COUNT(F30:H30)&lt;3,"",ROUND(AVERAGE(F30:H30),1))</f>
        <v/>
      </c>
      <c r="J30" s="9" t="str">
        <f aca="false">IF(I30="","",COUNTIF($I$6:$I$45,"&gt;"&amp;I30)+1)</f>
        <v/>
      </c>
      <c r="K30" s="7"/>
      <c r="L30" s="3"/>
    </row>
    <row r="31" customFormat="false" ht="19.5" hidden="false" customHeight="true" outlineLevel="0" collapsed="false">
      <c r="A31" s="6" t="n">
        <v>26</v>
      </c>
      <c r="B31" s="7"/>
      <c r="C31" s="7"/>
      <c r="D31" s="7"/>
      <c r="E31" s="7"/>
      <c r="F31" s="3"/>
      <c r="G31" s="3"/>
      <c r="H31" s="3"/>
      <c r="I31" s="8" t="str">
        <f aca="false">IF(COUNT(F31:H31)&lt;3,"",ROUND(AVERAGE(F31:H31),1))</f>
        <v/>
      </c>
      <c r="J31" s="9" t="str">
        <f aca="false">IF(I31="","",COUNTIF($I$6:$I$45,"&gt;"&amp;I31)+1)</f>
        <v/>
      </c>
      <c r="K31" s="7"/>
      <c r="L31" s="3"/>
    </row>
    <row r="32" customFormat="false" ht="19.5" hidden="false" customHeight="true" outlineLevel="0" collapsed="false">
      <c r="A32" s="6" t="n">
        <v>27</v>
      </c>
      <c r="B32" s="7"/>
      <c r="C32" s="7"/>
      <c r="D32" s="7"/>
      <c r="E32" s="7"/>
      <c r="F32" s="3"/>
      <c r="G32" s="3"/>
      <c r="H32" s="3"/>
      <c r="I32" s="8" t="str">
        <f aca="false">IF(COUNT(F32:H32)&lt;3,"",ROUND(AVERAGE(F32:H32),1))</f>
        <v/>
      </c>
      <c r="J32" s="9" t="str">
        <f aca="false">IF(I32="","",COUNTIF($I$6:$I$45,"&gt;"&amp;I32)+1)</f>
        <v/>
      </c>
      <c r="K32" s="7"/>
      <c r="L32" s="3"/>
    </row>
    <row r="33" customFormat="false" ht="19.5" hidden="false" customHeight="true" outlineLevel="0" collapsed="false">
      <c r="A33" s="6" t="n">
        <v>28</v>
      </c>
      <c r="B33" s="7"/>
      <c r="C33" s="7"/>
      <c r="D33" s="7"/>
      <c r="E33" s="7"/>
      <c r="F33" s="3"/>
      <c r="G33" s="3"/>
      <c r="H33" s="3"/>
      <c r="I33" s="8" t="str">
        <f aca="false">IF(COUNT(F33:H33)&lt;3,"",ROUND(AVERAGE(F33:H33),1))</f>
        <v/>
      </c>
      <c r="J33" s="9" t="str">
        <f aca="false">IF(I33="","",COUNTIF($I$6:$I$45,"&gt;"&amp;I33)+1)</f>
        <v/>
      </c>
      <c r="K33" s="7"/>
      <c r="L33" s="3"/>
    </row>
    <row r="34" customFormat="false" ht="19.5" hidden="false" customHeight="true" outlineLevel="0" collapsed="false">
      <c r="A34" s="6" t="n">
        <v>29</v>
      </c>
      <c r="B34" s="7"/>
      <c r="C34" s="7"/>
      <c r="D34" s="7"/>
      <c r="E34" s="7"/>
      <c r="F34" s="3"/>
      <c r="G34" s="3"/>
      <c r="H34" s="3"/>
      <c r="I34" s="8" t="str">
        <f aca="false">IF(COUNT(F34:H34)&lt;3,"",ROUND(AVERAGE(F34:H34),1))</f>
        <v/>
      </c>
      <c r="J34" s="9" t="str">
        <f aca="false">IF(I34="","",COUNTIF($I$6:$I$45,"&gt;"&amp;I34)+1)</f>
        <v/>
      </c>
      <c r="K34" s="7"/>
      <c r="L34" s="3"/>
    </row>
    <row r="35" customFormat="false" ht="19.5" hidden="false" customHeight="true" outlineLevel="0" collapsed="false">
      <c r="A35" s="6" t="n">
        <v>30</v>
      </c>
      <c r="B35" s="7"/>
      <c r="C35" s="7"/>
      <c r="D35" s="7"/>
      <c r="E35" s="7"/>
      <c r="F35" s="3"/>
      <c r="G35" s="3"/>
      <c r="H35" s="3"/>
      <c r="I35" s="8" t="str">
        <f aca="false">IF(COUNT(F35:H35)&lt;3,"",ROUND(AVERAGE(F35:H35),1))</f>
        <v/>
      </c>
      <c r="J35" s="9" t="str">
        <f aca="false">IF(I35="","",COUNTIF($I$6:$I$45,"&gt;"&amp;I35)+1)</f>
        <v/>
      </c>
      <c r="K35" s="7"/>
      <c r="L35" s="3"/>
    </row>
    <row r="36" customFormat="false" ht="19.5" hidden="false" customHeight="true" outlineLevel="0" collapsed="false">
      <c r="A36" s="6" t="n">
        <v>31</v>
      </c>
      <c r="B36" s="7"/>
      <c r="C36" s="7"/>
      <c r="D36" s="7"/>
      <c r="E36" s="7"/>
      <c r="F36" s="3"/>
      <c r="G36" s="3"/>
      <c r="H36" s="3"/>
      <c r="I36" s="8" t="str">
        <f aca="false">IF(COUNT(F36:H36)&lt;3,"",ROUND(AVERAGE(F36:H36),1))</f>
        <v/>
      </c>
      <c r="J36" s="9" t="str">
        <f aca="false">IF(I36="","",COUNTIF($I$6:$I$45,"&gt;"&amp;I36)+1)</f>
        <v/>
      </c>
      <c r="K36" s="7"/>
      <c r="L36" s="3"/>
    </row>
    <row r="37" customFormat="false" ht="19.5" hidden="false" customHeight="true" outlineLevel="0" collapsed="false">
      <c r="A37" s="6" t="n">
        <v>32</v>
      </c>
      <c r="B37" s="7"/>
      <c r="C37" s="7"/>
      <c r="D37" s="7"/>
      <c r="E37" s="7"/>
      <c r="F37" s="3"/>
      <c r="G37" s="3"/>
      <c r="H37" s="3"/>
      <c r="I37" s="8" t="str">
        <f aca="false">IF(COUNT(F37:H37)&lt;3,"",ROUND(AVERAGE(F37:H37),1))</f>
        <v/>
      </c>
      <c r="J37" s="9" t="str">
        <f aca="false">IF(I37="","",COUNTIF($I$6:$I$45,"&gt;"&amp;I37)+1)</f>
        <v/>
      </c>
      <c r="K37" s="7"/>
      <c r="L37" s="3"/>
    </row>
    <row r="38" customFormat="false" ht="19.5" hidden="false" customHeight="true" outlineLevel="0" collapsed="false">
      <c r="A38" s="6" t="n">
        <v>33</v>
      </c>
      <c r="B38" s="7"/>
      <c r="C38" s="7"/>
      <c r="D38" s="7"/>
      <c r="E38" s="7"/>
      <c r="F38" s="3"/>
      <c r="G38" s="3"/>
      <c r="H38" s="3"/>
      <c r="I38" s="8" t="str">
        <f aca="false">IF(COUNT(F38:H38)&lt;3,"",ROUND(AVERAGE(F38:H38),1))</f>
        <v/>
      </c>
      <c r="J38" s="9" t="str">
        <f aca="false">IF(I38="","",COUNTIF($I$6:$I$45,"&gt;"&amp;I38)+1)</f>
        <v/>
      </c>
      <c r="K38" s="7"/>
      <c r="L38" s="3"/>
    </row>
    <row r="39" customFormat="false" ht="19.5" hidden="false" customHeight="true" outlineLevel="0" collapsed="false">
      <c r="A39" s="6" t="n">
        <v>34</v>
      </c>
      <c r="B39" s="7"/>
      <c r="C39" s="7"/>
      <c r="D39" s="7"/>
      <c r="E39" s="7"/>
      <c r="F39" s="3"/>
      <c r="G39" s="3"/>
      <c r="H39" s="3"/>
      <c r="I39" s="8" t="str">
        <f aca="false">IF(COUNT(F39:H39)&lt;3,"",ROUND(AVERAGE(F39:H39),1))</f>
        <v/>
      </c>
      <c r="J39" s="9" t="str">
        <f aca="false">IF(I39="","",COUNTIF($I$6:$I$45,"&gt;"&amp;I39)+1)</f>
        <v/>
      </c>
      <c r="K39" s="7"/>
      <c r="L39" s="3"/>
    </row>
    <row r="40" customFormat="false" ht="19.5" hidden="false" customHeight="true" outlineLevel="0" collapsed="false">
      <c r="A40" s="6" t="n">
        <v>35</v>
      </c>
      <c r="B40" s="7"/>
      <c r="C40" s="7"/>
      <c r="D40" s="7"/>
      <c r="E40" s="7"/>
      <c r="F40" s="3"/>
      <c r="G40" s="3"/>
      <c r="H40" s="3"/>
      <c r="I40" s="8" t="str">
        <f aca="false">IF(COUNT(F40:H40)&lt;3,"",ROUND(AVERAGE(F40:H40),1))</f>
        <v/>
      </c>
      <c r="J40" s="9" t="str">
        <f aca="false">IF(I40="","",COUNTIF($I$6:$I$45,"&gt;"&amp;I40)+1)</f>
        <v/>
      </c>
      <c r="K40" s="7"/>
      <c r="L40" s="3"/>
    </row>
    <row r="41" customFormat="false" ht="19.5" hidden="false" customHeight="true" outlineLevel="0" collapsed="false">
      <c r="A41" s="6" t="n">
        <v>36</v>
      </c>
      <c r="B41" s="7"/>
      <c r="C41" s="7"/>
      <c r="D41" s="7"/>
      <c r="E41" s="7"/>
      <c r="F41" s="3"/>
      <c r="G41" s="3"/>
      <c r="H41" s="3"/>
      <c r="I41" s="8" t="str">
        <f aca="false">IF(COUNT(F41:H41)&lt;3,"",ROUND(AVERAGE(F41:H41),1))</f>
        <v/>
      </c>
      <c r="J41" s="9" t="str">
        <f aca="false">IF(I41="","",COUNTIF($I$6:$I$45,"&gt;"&amp;I41)+1)</f>
        <v/>
      </c>
      <c r="K41" s="7"/>
      <c r="L41" s="3"/>
    </row>
    <row r="42" customFormat="false" ht="19.5" hidden="false" customHeight="true" outlineLevel="0" collapsed="false">
      <c r="A42" s="6" t="n">
        <v>37</v>
      </c>
      <c r="B42" s="7"/>
      <c r="C42" s="7"/>
      <c r="D42" s="7"/>
      <c r="E42" s="7"/>
      <c r="F42" s="3"/>
      <c r="G42" s="3"/>
      <c r="H42" s="3"/>
      <c r="I42" s="8" t="str">
        <f aca="false">IF(COUNT(F42:H42)&lt;3,"",ROUND(AVERAGE(F42:H42),1))</f>
        <v/>
      </c>
      <c r="J42" s="9" t="str">
        <f aca="false">IF(I42="","",COUNTIF($I$6:$I$45,"&gt;"&amp;I42)+1)</f>
        <v/>
      </c>
      <c r="K42" s="7"/>
      <c r="L42" s="3"/>
    </row>
    <row r="43" customFormat="false" ht="19.5" hidden="false" customHeight="true" outlineLevel="0" collapsed="false">
      <c r="A43" s="6" t="n">
        <v>38</v>
      </c>
      <c r="B43" s="7"/>
      <c r="C43" s="7"/>
      <c r="D43" s="7"/>
      <c r="E43" s="7"/>
      <c r="F43" s="3"/>
      <c r="G43" s="3"/>
      <c r="H43" s="3"/>
      <c r="I43" s="8" t="str">
        <f aca="false">IF(COUNT(F43:H43)&lt;3,"",ROUND(AVERAGE(F43:H43),1))</f>
        <v/>
      </c>
      <c r="J43" s="9" t="str">
        <f aca="false">IF(I43="","",COUNTIF($I$6:$I$45,"&gt;"&amp;I43)+1)</f>
        <v/>
      </c>
      <c r="K43" s="7"/>
      <c r="L43" s="3"/>
    </row>
    <row r="44" customFormat="false" ht="19.5" hidden="false" customHeight="true" outlineLevel="0" collapsed="false">
      <c r="A44" s="6" t="n">
        <v>39</v>
      </c>
      <c r="B44" s="7"/>
      <c r="C44" s="7"/>
      <c r="D44" s="7"/>
      <c r="E44" s="7"/>
      <c r="F44" s="3"/>
      <c r="G44" s="3"/>
      <c r="H44" s="3"/>
      <c r="I44" s="8" t="str">
        <f aca="false">IF(COUNT(F44:H44)&lt;3,"",ROUND(AVERAGE(F44:H44),1))</f>
        <v/>
      </c>
      <c r="J44" s="9" t="str">
        <f aca="false">IF(I44="","",COUNTIF($I$6:$I$45,"&gt;"&amp;I44)+1)</f>
        <v/>
      </c>
      <c r="K44" s="7"/>
      <c r="L44" s="3"/>
    </row>
    <row r="45" customFormat="false" ht="19.5" hidden="false" customHeight="true" outlineLevel="0" collapsed="false">
      <c r="A45" s="6" t="n">
        <v>40</v>
      </c>
      <c r="B45" s="7"/>
      <c r="C45" s="7"/>
      <c r="D45" s="7"/>
      <c r="E45" s="7"/>
      <c r="F45" s="3"/>
      <c r="G45" s="3"/>
      <c r="H45" s="3"/>
      <c r="I45" s="8" t="str">
        <f aca="false">IF(COUNT(F45:H45)&lt;3,"",ROUND(AVERAGE(F45:H45),1))</f>
        <v/>
      </c>
      <c r="J45" s="9" t="str">
        <f aca="false">IF(I45="","",COUNTIF($I$6:$I$45,"&gt;"&amp;I45)+1)</f>
        <v/>
      </c>
      <c r="K45" s="7"/>
      <c r="L45" s="3"/>
    </row>
    <row r="47" customFormat="false" ht="27.75" hidden="false" customHeight="true" outlineLevel="0" collapsed="false">
      <c r="A47" s="10" t="s">
        <v>32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customFormat="false" ht="15" hidden="false" customHeight="true" outlineLevel="0" collapsed="false">
      <c r="A48" s="11" t="s">
        <v>33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</sheetData>
  <mergeCells count="3">
    <mergeCell ref="A2:K2"/>
    <mergeCell ref="A47:L47"/>
    <mergeCell ref="A48:L48"/>
  </mergeCells>
  <conditionalFormatting sqref="J6:J45">
    <cfRule type="cellIs" priority="2" operator="lessThanOrEqual" aboveAverage="0" equalAverage="0" bottom="0" percent="0" rank="0" text="" dxfId="0">
      <formula>3</formula>
    </cfRule>
  </conditionalFormatting>
  <dataValidations count="3">
    <dataValidation allowBlank="true" errorStyle="stop" operator="between" prompt="Pick the funnel stage" promptTitle="Choose" showDropDown="false" showErrorMessage="false" showInputMessage="true" sqref="D6:D45" type="list">
      <formula1>"Acquisition,Activation,Retention,Referral,Revenue"</formula1>
      <formula2>0</formula2>
    </dataValidation>
    <dataValidation allowBlank="true" error="Score from 1 to 10" errorStyle="stop" operator="between" showDropDown="false" showErrorMessage="true" showInputMessage="false" sqref="F6:H45" type="whole">
      <formula1>1</formula1>
      <formula2>10</formula2>
    </dataValidation>
    <dataValidation allowBlank="true" errorStyle="stop" operator="between" prompt="Status" promptTitle="Choose" showDropDown="false" showErrorMessage="false" showInputMessage="true" sqref="L6:L45" type="list">
      <formula1>"Idea,Ready,Running,Done,Dropped"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7"/>
    <col collapsed="false" customWidth="true" hidden="false" outlineLevel="0" max="4" min="3" style="0" width="12"/>
    <col collapsed="false" customWidth="true" hidden="false" outlineLevel="0" max="5" min="5" style="0" width="20"/>
    <col collapsed="false" customWidth="true" hidden="false" outlineLevel="0" max="6" min="6" style="0" width="24"/>
    <col collapsed="false" customWidth="true" hidden="false" outlineLevel="0" max="7" min="7" style="0" width="20"/>
    <col collapsed="false" customWidth="true" hidden="false" outlineLevel="0" max="8" min="8" style="0" width="11"/>
    <col collapsed="false" customWidth="true" hidden="false" outlineLevel="0" max="9" min="9" style="0" width="9"/>
    <col collapsed="false" customWidth="true" hidden="false" outlineLevel="0" max="10" min="10" style="0" width="11"/>
    <col collapsed="false" customWidth="true" hidden="false" outlineLevel="0" max="11" min="11" style="0" width="9"/>
    <col collapsed="false" customWidth="true" hidden="false" outlineLevel="0" max="12" min="12" style="0" width="11"/>
    <col collapsed="false" customWidth="true" hidden="false" outlineLevel="0" max="15" min="13" style="0" width="9"/>
    <col collapsed="false" customWidth="true" hidden="false" outlineLevel="0" max="16" min="16" style="0" width="12"/>
    <col collapsed="false" customWidth="true" hidden="false" outlineLevel="0" max="17" min="17" style="0" width="10"/>
    <col collapsed="false" customWidth="true" hidden="false" outlineLevel="0" max="19" min="18" style="0" width="11"/>
    <col collapsed="false" customWidth="true" hidden="false" outlineLevel="0" max="20" min="20" style="0" width="10"/>
    <col collapsed="false" customWidth="true" hidden="false" outlineLevel="0" max="21" min="21" style="0" width="40"/>
  </cols>
  <sheetData>
    <row r="1" customFormat="false" ht="18.55" hidden="false" customHeight="false" outlineLevel="0" collapsed="false">
      <c r="A1" s="1" t="s">
        <v>34</v>
      </c>
    </row>
    <row r="2" customFormat="false" ht="43.5" hidden="false" customHeight="true" outlineLevel="0" collapsed="false">
      <c r="A2" s="2" t="s">
        <v>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customFormat="false" ht="15" hidden="false" customHeight="false" outlineLevel="0" collapsed="false">
      <c r="B3" s="3" t="s">
        <v>2</v>
      </c>
      <c r="C3" s="4" t="s">
        <v>3</v>
      </c>
    </row>
    <row r="5" customFormat="false" ht="43.5" hidden="false" customHeight="true" outlineLevel="0" collapsed="false">
      <c r="A5" s="5" t="s">
        <v>36</v>
      </c>
      <c r="B5" s="5" t="s">
        <v>37</v>
      </c>
      <c r="C5" s="5" t="s">
        <v>38</v>
      </c>
      <c r="D5" s="5" t="s">
        <v>39</v>
      </c>
      <c r="E5" s="5" t="s">
        <v>40</v>
      </c>
      <c r="F5" s="5" t="s">
        <v>41</v>
      </c>
      <c r="G5" s="5" t="s">
        <v>42</v>
      </c>
      <c r="H5" s="5" t="s">
        <v>43</v>
      </c>
      <c r="I5" s="5" t="s">
        <v>44</v>
      </c>
      <c r="J5" s="5" t="s">
        <v>45</v>
      </c>
      <c r="K5" s="5" t="s">
        <v>46</v>
      </c>
      <c r="L5" s="5" t="s">
        <v>47</v>
      </c>
      <c r="M5" s="5" t="s">
        <v>48</v>
      </c>
      <c r="N5" s="5" t="s">
        <v>49</v>
      </c>
      <c r="O5" s="5" t="s">
        <v>50</v>
      </c>
      <c r="P5" s="5" t="s">
        <v>51</v>
      </c>
      <c r="Q5" s="5" t="s">
        <v>52</v>
      </c>
      <c r="R5" s="5" t="s">
        <v>53</v>
      </c>
      <c r="S5" s="5" t="s">
        <v>54</v>
      </c>
      <c r="T5" s="5" t="s">
        <v>55</v>
      </c>
      <c r="U5" s="5" t="s">
        <v>56</v>
      </c>
    </row>
    <row r="6" customFormat="false" ht="42" hidden="false" customHeight="true" outlineLevel="0" collapsed="false">
      <c r="A6" s="12" t="n">
        <v>1</v>
      </c>
      <c r="B6" s="12" t="n">
        <v>1</v>
      </c>
      <c r="C6" s="13" t="n">
        <v>46296</v>
      </c>
      <c r="D6" s="13" t="n">
        <v>46323</v>
      </c>
      <c r="E6" s="7" t="s">
        <v>57</v>
      </c>
      <c r="F6" s="7" t="s">
        <v>58</v>
      </c>
      <c r="G6" s="7" t="s">
        <v>19</v>
      </c>
      <c r="H6" s="14" t="n">
        <v>0.3</v>
      </c>
      <c r="I6" s="15" t="n">
        <v>6200</v>
      </c>
      <c r="J6" s="15" t="n">
        <v>186</v>
      </c>
      <c r="K6" s="15" t="n">
        <v>6150</v>
      </c>
      <c r="L6" s="15" t="n">
        <v>236</v>
      </c>
      <c r="M6" s="16" t="n">
        <f aca="false">IF(OR(I6="",I6=0,J6=""),"",J6/I6)</f>
        <v>0.03</v>
      </c>
      <c r="N6" s="16" t="n">
        <f aca="false">IF(OR(K6="",K6=0,L6=""),"",L6/K6)</f>
        <v>0.0383739837398374</v>
      </c>
      <c r="O6" s="17" t="n">
        <f aca="false">IF(OR(M6="",N6="",M6=0),"",N6/M6-1)</f>
        <v>0.279132791327913</v>
      </c>
      <c r="P6" s="18" t="n">
        <f aca="false">IF(OR(M6="",M6=0,H6="",H6=0),"",ROUNDUP(16*M6*(1-M6)/(M6*H6)^2,0))</f>
        <v>5749</v>
      </c>
      <c r="Q6" s="9" t="str">
        <f aca="false">IF(P6="","",IF(MIN(I6,K6)&gt;=P6,"Yes","No"))</f>
        <v>Yes</v>
      </c>
      <c r="R6" s="9" t="str">
        <f aca="false">IF(OR(M6="",N6=""),"",IF(((J6+L6)/(I6+K6))*(1-(J6+L6)/(I6+K6))=0,"",IF(2*(1-NORMSDIST(ABS((N6-M6)/SQRT(((J6+L6)/(I6+K6))*(1-(J6+L6)/(I6+K6))*(1/I6+1/K6)))))&lt;0.05,"Yes","Not yet")))</f>
        <v>Yes</v>
      </c>
      <c r="S6" s="3" t="s">
        <v>59</v>
      </c>
      <c r="T6" s="3" t="s">
        <v>60</v>
      </c>
      <c r="U6" s="7" t="s">
        <v>61</v>
      </c>
    </row>
    <row r="7" customFormat="false" ht="42" hidden="false" customHeight="true" outlineLevel="0" collapsed="false">
      <c r="A7" s="12" t="n">
        <v>2</v>
      </c>
      <c r="B7" s="12" t="n">
        <v>3</v>
      </c>
      <c r="C7" s="13" t="n">
        <v>46300</v>
      </c>
      <c r="D7" s="13" t="n">
        <v>46321</v>
      </c>
      <c r="E7" s="7" t="s">
        <v>62</v>
      </c>
      <c r="F7" s="7" t="s">
        <v>63</v>
      </c>
      <c r="G7" s="7" t="s">
        <v>31</v>
      </c>
      <c r="H7" s="14" t="n">
        <v>0.1</v>
      </c>
      <c r="I7" s="15" t="n">
        <v>900</v>
      </c>
      <c r="J7" s="15" t="n">
        <v>153</v>
      </c>
      <c r="K7" s="15" t="n">
        <v>910</v>
      </c>
      <c r="L7" s="15" t="n">
        <v>171</v>
      </c>
      <c r="M7" s="16" t="n">
        <f aca="false">IF(OR(I7="",I7=0,J7=""),"",J7/I7)</f>
        <v>0.17</v>
      </c>
      <c r="N7" s="16" t="n">
        <f aca="false">IF(OR(K7="",K7=0,L7=""),"",L7/K7)</f>
        <v>0.187912087912088</v>
      </c>
      <c r="O7" s="17" t="n">
        <f aca="false">IF(OR(M7="",N7="",M7=0),"",N7/M7-1)</f>
        <v>0.105365223012282</v>
      </c>
      <c r="P7" s="18" t="n">
        <f aca="false">IF(OR(M7="",M7=0,H7="",H7=0),"",ROUNDUP(16*M7*(1-M7)/(M7*H7)^2,0))</f>
        <v>7812</v>
      </c>
      <c r="Q7" s="9" t="str">
        <f aca="false">IF(P7="","",IF(MIN(I7,K7)&gt;=P7,"Yes","No"))</f>
        <v>No</v>
      </c>
      <c r="R7" s="9" t="str">
        <f aca="false">IF(OR(M7="",N7=""),"",IF(((J7+L7)/(I7+K7))*(1-(J7+L7)/(I7+K7))=0,"",IF(2*(1-NORMSDIST(ABS((N7-M7)/SQRT(((J7+L7)/(I7+K7))*(1-(J7+L7)/(I7+K7))*(1/I7+1/K7)))))&lt;0.05,"Yes","Not yet")))</f>
        <v>Not yet</v>
      </c>
      <c r="S7" s="3" t="s">
        <v>59</v>
      </c>
      <c r="T7" s="3" t="s">
        <v>64</v>
      </c>
      <c r="U7" s="7" t="s">
        <v>65</v>
      </c>
    </row>
    <row r="8" customFormat="false" ht="19.5" hidden="false" customHeight="true" outlineLevel="0" collapsed="false">
      <c r="A8" s="12"/>
      <c r="B8" s="12"/>
      <c r="C8" s="13"/>
      <c r="D8" s="13"/>
      <c r="E8" s="7"/>
      <c r="F8" s="7"/>
      <c r="G8" s="7"/>
      <c r="H8" s="14"/>
      <c r="I8" s="15"/>
      <c r="J8" s="15"/>
      <c r="K8" s="15"/>
      <c r="L8" s="15"/>
      <c r="M8" s="16" t="str">
        <f aca="false">IF(OR(I8="",I8=0,J8=""),"",J8/I8)</f>
        <v/>
      </c>
      <c r="N8" s="16" t="str">
        <f aca="false">IF(OR(K8="",K8=0,L8=""),"",L8/K8)</f>
        <v/>
      </c>
      <c r="O8" s="17" t="str">
        <f aca="false">IF(OR(M8="",N8="",M8=0),"",N8/M8-1)</f>
        <v/>
      </c>
      <c r="P8" s="18" t="str">
        <f aca="false">IF(OR(M8="",M8=0,H8="",H8=0),"",ROUNDUP(16*M8*(1-M8)/(M8*H8)^2,0))</f>
        <v/>
      </c>
      <c r="Q8" s="9" t="str">
        <f aca="false">IF(P8="","",IF(MIN(I8,K8)&gt;=P8,"Yes","No"))</f>
        <v/>
      </c>
      <c r="R8" s="9" t="str">
        <f aca="false">IF(OR(M8="",N8=""),"",IF(((J8+L8)/(I8+K8))*(1-(J8+L8)/(I8+K8))=0,"",IF(2*(1-NORMSDIST(ABS((N8-M8)/SQRT(((J8+L8)/(I8+K8))*(1-(J8+L8)/(I8+K8))*(1/I8+1/K8)))))&lt;0.05,"Yes","Not yet")))</f>
        <v/>
      </c>
      <c r="S8" s="3"/>
      <c r="T8" s="3"/>
      <c r="U8" s="7"/>
    </row>
    <row r="9" customFormat="false" ht="19.5" hidden="false" customHeight="true" outlineLevel="0" collapsed="false">
      <c r="A9" s="12"/>
      <c r="B9" s="12"/>
      <c r="C9" s="13"/>
      <c r="D9" s="13"/>
      <c r="E9" s="7"/>
      <c r="F9" s="7"/>
      <c r="G9" s="7"/>
      <c r="H9" s="14"/>
      <c r="I9" s="15"/>
      <c r="J9" s="15"/>
      <c r="K9" s="15"/>
      <c r="L9" s="15"/>
      <c r="M9" s="16" t="str">
        <f aca="false">IF(OR(I9="",I9=0,J9=""),"",J9/I9)</f>
        <v/>
      </c>
      <c r="N9" s="16" t="str">
        <f aca="false">IF(OR(K9="",K9=0,L9=""),"",L9/K9)</f>
        <v/>
      </c>
      <c r="O9" s="17" t="str">
        <f aca="false">IF(OR(M9="",N9="",M9=0),"",N9/M9-1)</f>
        <v/>
      </c>
      <c r="P9" s="18" t="str">
        <f aca="false">IF(OR(M9="",M9=0,H9="",H9=0),"",ROUNDUP(16*M9*(1-M9)/(M9*H9)^2,0))</f>
        <v/>
      </c>
      <c r="Q9" s="9" t="str">
        <f aca="false">IF(P9="","",IF(MIN(I9,K9)&gt;=P9,"Yes","No"))</f>
        <v/>
      </c>
      <c r="R9" s="9" t="str">
        <f aca="false">IF(OR(M9="",N9=""),"",IF(((J9+L9)/(I9+K9))*(1-(J9+L9)/(I9+K9))=0,"",IF(2*(1-NORMSDIST(ABS((N9-M9)/SQRT(((J9+L9)/(I9+K9))*(1-(J9+L9)/(I9+K9))*(1/I9+1/K9)))))&lt;0.05,"Yes","Not yet")))</f>
        <v/>
      </c>
      <c r="S9" s="3"/>
      <c r="T9" s="3"/>
      <c r="U9" s="7"/>
    </row>
    <row r="10" customFormat="false" ht="19.5" hidden="false" customHeight="true" outlineLevel="0" collapsed="false">
      <c r="A10" s="12"/>
      <c r="B10" s="12"/>
      <c r="C10" s="13"/>
      <c r="D10" s="13"/>
      <c r="E10" s="7"/>
      <c r="F10" s="7"/>
      <c r="G10" s="7"/>
      <c r="H10" s="14"/>
      <c r="I10" s="15"/>
      <c r="J10" s="15"/>
      <c r="K10" s="15"/>
      <c r="L10" s="15"/>
      <c r="M10" s="16" t="str">
        <f aca="false">IF(OR(I10="",I10=0,J10=""),"",J10/I10)</f>
        <v/>
      </c>
      <c r="N10" s="16" t="str">
        <f aca="false">IF(OR(K10="",K10=0,L10=""),"",L10/K10)</f>
        <v/>
      </c>
      <c r="O10" s="17" t="str">
        <f aca="false">IF(OR(M10="",N10="",M10=0),"",N10/M10-1)</f>
        <v/>
      </c>
      <c r="P10" s="18" t="str">
        <f aca="false">IF(OR(M10="",M10=0,H10="",H10=0),"",ROUNDUP(16*M10*(1-M10)/(M10*H10)^2,0))</f>
        <v/>
      </c>
      <c r="Q10" s="9" t="str">
        <f aca="false">IF(P10="","",IF(MIN(I10,K10)&gt;=P10,"Yes","No"))</f>
        <v/>
      </c>
      <c r="R10" s="9" t="str">
        <f aca="false">IF(OR(M10="",N10=""),"",IF(((J10+L10)/(I10+K10))*(1-(J10+L10)/(I10+K10))=0,"",IF(2*(1-NORMSDIST(ABS((N10-M10)/SQRT(((J10+L10)/(I10+K10))*(1-(J10+L10)/(I10+K10))*(1/I10+1/K10)))))&lt;0.05,"Yes","Not yet")))</f>
        <v/>
      </c>
      <c r="S10" s="3"/>
      <c r="T10" s="3"/>
      <c r="U10" s="7"/>
    </row>
    <row r="11" customFormat="false" ht="19.5" hidden="false" customHeight="true" outlineLevel="0" collapsed="false">
      <c r="A11" s="12"/>
      <c r="B11" s="12"/>
      <c r="C11" s="13"/>
      <c r="D11" s="13"/>
      <c r="E11" s="7"/>
      <c r="F11" s="7"/>
      <c r="G11" s="7"/>
      <c r="H11" s="14"/>
      <c r="I11" s="15"/>
      <c r="J11" s="15"/>
      <c r="K11" s="15"/>
      <c r="L11" s="15"/>
      <c r="M11" s="16" t="str">
        <f aca="false">IF(OR(I11="",I11=0,J11=""),"",J11/I11)</f>
        <v/>
      </c>
      <c r="N11" s="16" t="str">
        <f aca="false">IF(OR(K11="",K11=0,L11=""),"",L11/K11)</f>
        <v/>
      </c>
      <c r="O11" s="17" t="str">
        <f aca="false">IF(OR(M11="",N11="",M11=0),"",N11/M11-1)</f>
        <v/>
      </c>
      <c r="P11" s="18" t="str">
        <f aca="false">IF(OR(M11="",M11=0,H11="",H11=0),"",ROUNDUP(16*M11*(1-M11)/(M11*H11)^2,0))</f>
        <v/>
      </c>
      <c r="Q11" s="9" t="str">
        <f aca="false">IF(P11="","",IF(MIN(I11,K11)&gt;=P11,"Yes","No"))</f>
        <v/>
      </c>
      <c r="R11" s="9" t="str">
        <f aca="false">IF(OR(M11="",N11=""),"",IF(((J11+L11)/(I11+K11))*(1-(J11+L11)/(I11+K11))=0,"",IF(2*(1-NORMSDIST(ABS((N11-M11)/SQRT(((J11+L11)/(I11+K11))*(1-(J11+L11)/(I11+K11))*(1/I11+1/K11)))))&lt;0.05,"Yes","Not yet")))</f>
        <v/>
      </c>
      <c r="S11" s="3"/>
      <c r="T11" s="3"/>
      <c r="U11" s="7"/>
    </row>
    <row r="12" customFormat="false" ht="19.5" hidden="false" customHeight="true" outlineLevel="0" collapsed="false">
      <c r="A12" s="12"/>
      <c r="B12" s="12"/>
      <c r="C12" s="13"/>
      <c r="D12" s="13"/>
      <c r="E12" s="7"/>
      <c r="F12" s="7"/>
      <c r="G12" s="7"/>
      <c r="H12" s="14"/>
      <c r="I12" s="15"/>
      <c r="J12" s="15"/>
      <c r="K12" s="15"/>
      <c r="L12" s="15"/>
      <c r="M12" s="16" t="str">
        <f aca="false">IF(OR(I12="",I12=0,J12=""),"",J12/I12)</f>
        <v/>
      </c>
      <c r="N12" s="16" t="str">
        <f aca="false">IF(OR(K12="",K12=0,L12=""),"",L12/K12)</f>
        <v/>
      </c>
      <c r="O12" s="17" t="str">
        <f aca="false">IF(OR(M12="",N12="",M12=0),"",N12/M12-1)</f>
        <v/>
      </c>
      <c r="P12" s="18" t="str">
        <f aca="false">IF(OR(M12="",M12=0,H12="",H12=0),"",ROUNDUP(16*M12*(1-M12)/(M12*H12)^2,0))</f>
        <v/>
      </c>
      <c r="Q12" s="9" t="str">
        <f aca="false">IF(P12="","",IF(MIN(I12,K12)&gt;=P12,"Yes","No"))</f>
        <v/>
      </c>
      <c r="R12" s="9" t="str">
        <f aca="false">IF(OR(M12="",N12=""),"",IF(((J12+L12)/(I12+K12))*(1-(J12+L12)/(I12+K12))=0,"",IF(2*(1-NORMSDIST(ABS((N12-M12)/SQRT(((J12+L12)/(I12+K12))*(1-(J12+L12)/(I12+K12))*(1/I12+1/K12)))))&lt;0.05,"Yes","Not yet")))</f>
        <v/>
      </c>
      <c r="S12" s="3"/>
      <c r="T12" s="3"/>
      <c r="U12" s="7"/>
    </row>
    <row r="13" customFormat="false" ht="19.5" hidden="false" customHeight="true" outlineLevel="0" collapsed="false">
      <c r="A13" s="12"/>
      <c r="B13" s="12"/>
      <c r="C13" s="13"/>
      <c r="D13" s="13"/>
      <c r="E13" s="7"/>
      <c r="F13" s="7"/>
      <c r="G13" s="7"/>
      <c r="H13" s="14"/>
      <c r="I13" s="15"/>
      <c r="J13" s="15"/>
      <c r="K13" s="15"/>
      <c r="L13" s="15"/>
      <c r="M13" s="16" t="str">
        <f aca="false">IF(OR(I13="",I13=0,J13=""),"",J13/I13)</f>
        <v/>
      </c>
      <c r="N13" s="16" t="str">
        <f aca="false">IF(OR(K13="",K13=0,L13=""),"",L13/K13)</f>
        <v/>
      </c>
      <c r="O13" s="17" t="str">
        <f aca="false">IF(OR(M13="",N13="",M13=0),"",N13/M13-1)</f>
        <v/>
      </c>
      <c r="P13" s="18" t="str">
        <f aca="false">IF(OR(M13="",M13=0,H13="",H13=0),"",ROUNDUP(16*M13*(1-M13)/(M13*H13)^2,0))</f>
        <v/>
      </c>
      <c r="Q13" s="9" t="str">
        <f aca="false">IF(P13="","",IF(MIN(I13,K13)&gt;=P13,"Yes","No"))</f>
        <v/>
      </c>
      <c r="R13" s="9" t="str">
        <f aca="false">IF(OR(M13="",N13=""),"",IF(((J13+L13)/(I13+K13))*(1-(J13+L13)/(I13+K13))=0,"",IF(2*(1-NORMSDIST(ABS((N13-M13)/SQRT(((J13+L13)/(I13+K13))*(1-(J13+L13)/(I13+K13))*(1/I13+1/K13)))))&lt;0.05,"Yes","Not yet")))</f>
        <v/>
      </c>
      <c r="S13" s="3"/>
      <c r="T13" s="3"/>
      <c r="U13" s="7"/>
    </row>
    <row r="14" customFormat="false" ht="19.5" hidden="false" customHeight="true" outlineLevel="0" collapsed="false">
      <c r="A14" s="12"/>
      <c r="B14" s="12"/>
      <c r="C14" s="13"/>
      <c r="D14" s="13"/>
      <c r="E14" s="7"/>
      <c r="F14" s="7"/>
      <c r="G14" s="7"/>
      <c r="H14" s="14"/>
      <c r="I14" s="15"/>
      <c r="J14" s="15"/>
      <c r="K14" s="15"/>
      <c r="L14" s="15"/>
      <c r="M14" s="16" t="str">
        <f aca="false">IF(OR(I14="",I14=0,J14=""),"",J14/I14)</f>
        <v/>
      </c>
      <c r="N14" s="16" t="str">
        <f aca="false">IF(OR(K14="",K14=0,L14=""),"",L14/K14)</f>
        <v/>
      </c>
      <c r="O14" s="17" t="str">
        <f aca="false">IF(OR(M14="",N14="",M14=0),"",N14/M14-1)</f>
        <v/>
      </c>
      <c r="P14" s="18" t="str">
        <f aca="false">IF(OR(M14="",M14=0,H14="",H14=0),"",ROUNDUP(16*M14*(1-M14)/(M14*H14)^2,0))</f>
        <v/>
      </c>
      <c r="Q14" s="9" t="str">
        <f aca="false">IF(P14="","",IF(MIN(I14,K14)&gt;=P14,"Yes","No"))</f>
        <v/>
      </c>
      <c r="R14" s="9" t="str">
        <f aca="false">IF(OR(M14="",N14=""),"",IF(((J14+L14)/(I14+K14))*(1-(J14+L14)/(I14+K14))=0,"",IF(2*(1-NORMSDIST(ABS((N14-M14)/SQRT(((J14+L14)/(I14+K14))*(1-(J14+L14)/(I14+K14))*(1/I14+1/K14)))))&lt;0.05,"Yes","Not yet")))</f>
        <v/>
      </c>
      <c r="S14" s="3"/>
      <c r="T14" s="3"/>
      <c r="U14" s="7"/>
    </row>
    <row r="15" customFormat="false" ht="19.5" hidden="false" customHeight="true" outlineLevel="0" collapsed="false">
      <c r="A15" s="12"/>
      <c r="B15" s="12"/>
      <c r="C15" s="13"/>
      <c r="D15" s="13"/>
      <c r="E15" s="7"/>
      <c r="F15" s="7"/>
      <c r="G15" s="7"/>
      <c r="H15" s="14"/>
      <c r="I15" s="15"/>
      <c r="J15" s="15"/>
      <c r="K15" s="15"/>
      <c r="L15" s="15"/>
      <c r="M15" s="16" t="str">
        <f aca="false">IF(OR(I15="",I15=0,J15=""),"",J15/I15)</f>
        <v/>
      </c>
      <c r="N15" s="16" t="str">
        <f aca="false">IF(OR(K15="",K15=0,L15=""),"",L15/K15)</f>
        <v/>
      </c>
      <c r="O15" s="17" t="str">
        <f aca="false">IF(OR(M15="",N15="",M15=0),"",N15/M15-1)</f>
        <v/>
      </c>
      <c r="P15" s="18" t="str">
        <f aca="false">IF(OR(M15="",M15=0,H15="",H15=0),"",ROUNDUP(16*M15*(1-M15)/(M15*H15)^2,0))</f>
        <v/>
      </c>
      <c r="Q15" s="9" t="str">
        <f aca="false">IF(P15="","",IF(MIN(I15,K15)&gt;=P15,"Yes","No"))</f>
        <v/>
      </c>
      <c r="R15" s="9" t="str">
        <f aca="false">IF(OR(M15="",N15=""),"",IF(((J15+L15)/(I15+K15))*(1-(J15+L15)/(I15+K15))=0,"",IF(2*(1-NORMSDIST(ABS((N15-M15)/SQRT(((J15+L15)/(I15+K15))*(1-(J15+L15)/(I15+K15))*(1/I15+1/K15)))))&lt;0.05,"Yes","Not yet")))</f>
        <v/>
      </c>
      <c r="S15" s="3"/>
      <c r="T15" s="3"/>
      <c r="U15" s="7"/>
    </row>
    <row r="16" customFormat="false" ht="19.5" hidden="false" customHeight="true" outlineLevel="0" collapsed="false">
      <c r="A16" s="12"/>
      <c r="B16" s="12"/>
      <c r="C16" s="13"/>
      <c r="D16" s="13"/>
      <c r="E16" s="7"/>
      <c r="F16" s="7"/>
      <c r="G16" s="7"/>
      <c r="H16" s="14"/>
      <c r="I16" s="15"/>
      <c r="J16" s="15"/>
      <c r="K16" s="15"/>
      <c r="L16" s="15"/>
      <c r="M16" s="16" t="str">
        <f aca="false">IF(OR(I16="",I16=0,J16=""),"",J16/I16)</f>
        <v/>
      </c>
      <c r="N16" s="16" t="str">
        <f aca="false">IF(OR(K16="",K16=0,L16=""),"",L16/K16)</f>
        <v/>
      </c>
      <c r="O16" s="17" t="str">
        <f aca="false">IF(OR(M16="",N16="",M16=0),"",N16/M16-1)</f>
        <v/>
      </c>
      <c r="P16" s="18" t="str">
        <f aca="false">IF(OR(M16="",M16=0,H16="",H16=0),"",ROUNDUP(16*M16*(1-M16)/(M16*H16)^2,0))</f>
        <v/>
      </c>
      <c r="Q16" s="9" t="str">
        <f aca="false">IF(P16="","",IF(MIN(I16,K16)&gt;=P16,"Yes","No"))</f>
        <v/>
      </c>
      <c r="R16" s="9" t="str">
        <f aca="false">IF(OR(M16="",N16=""),"",IF(((J16+L16)/(I16+K16))*(1-(J16+L16)/(I16+K16))=0,"",IF(2*(1-NORMSDIST(ABS((N16-M16)/SQRT(((J16+L16)/(I16+K16))*(1-(J16+L16)/(I16+K16))*(1/I16+1/K16)))))&lt;0.05,"Yes","Not yet")))</f>
        <v/>
      </c>
      <c r="S16" s="3"/>
      <c r="T16" s="3"/>
      <c r="U16" s="7"/>
    </row>
    <row r="17" customFormat="false" ht="19.5" hidden="false" customHeight="true" outlineLevel="0" collapsed="false">
      <c r="A17" s="12"/>
      <c r="B17" s="12"/>
      <c r="C17" s="13"/>
      <c r="D17" s="13"/>
      <c r="E17" s="7"/>
      <c r="F17" s="7"/>
      <c r="G17" s="7"/>
      <c r="H17" s="14"/>
      <c r="I17" s="15"/>
      <c r="J17" s="15"/>
      <c r="K17" s="15"/>
      <c r="L17" s="15"/>
      <c r="M17" s="16" t="str">
        <f aca="false">IF(OR(I17="",I17=0,J17=""),"",J17/I17)</f>
        <v/>
      </c>
      <c r="N17" s="16" t="str">
        <f aca="false">IF(OR(K17="",K17=0,L17=""),"",L17/K17)</f>
        <v/>
      </c>
      <c r="O17" s="17" t="str">
        <f aca="false">IF(OR(M17="",N17="",M17=0),"",N17/M17-1)</f>
        <v/>
      </c>
      <c r="P17" s="18" t="str">
        <f aca="false">IF(OR(M17="",M17=0,H17="",H17=0),"",ROUNDUP(16*M17*(1-M17)/(M17*H17)^2,0))</f>
        <v/>
      </c>
      <c r="Q17" s="9" t="str">
        <f aca="false">IF(P17="","",IF(MIN(I17,K17)&gt;=P17,"Yes","No"))</f>
        <v/>
      </c>
      <c r="R17" s="9" t="str">
        <f aca="false">IF(OR(M17="",N17=""),"",IF(((J17+L17)/(I17+K17))*(1-(J17+L17)/(I17+K17))=0,"",IF(2*(1-NORMSDIST(ABS((N17-M17)/SQRT(((J17+L17)/(I17+K17))*(1-(J17+L17)/(I17+K17))*(1/I17+1/K17)))))&lt;0.05,"Yes","Not yet")))</f>
        <v/>
      </c>
      <c r="S17" s="3"/>
      <c r="T17" s="3"/>
      <c r="U17" s="7"/>
    </row>
    <row r="18" customFormat="false" ht="19.5" hidden="false" customHeight="true" outlineLevel="0" collapsed="false">
      <c r="A18" s="12"/>
      <c r="B18" s="12"/>
      <c r="C18" s="13"/>
      <c r="D18" s="13"/>
      <c r="E18" s="7"/>
      <c r="F18" s="7"/>
      <c r="G18" s="7"/>
      <c r="H18" s="14"/>
      <c r="I18" s="15"/>
      <c r="J18" s="15"/>
      <c r="K18" s="15"/>
      <c r="L18" s="15"/>
      <c r="M18" s="16" t="str">
        <f aca="false">IF(OR(I18="",I18=0,J18=""),"",J18/I18)</f>
        <v/>
      </c>
      <c r="N18" s="16" t="str">
        <f aca="false">IF(OR(K18="",K18=0,L18=""),"",L18/K18)</f>
        <v/>
      </c>
      <c r="O18" s="17" t="str">
        <f aca="false">IF(OR(M18="",N18="",M18=0),"",N18/M18-1)</f>
        <v/>
      </c>
      <c r="P18" s="18" t="str">
        <f aca="false">IF(OR(M18="",M18=0,H18="",H18=0),"",ROUNDUP(16*M18*(1-M18)/(M18*H18)^2,0))</f>
        <v/>
      </c>
      <c r="Q18" s="9" t="str">
        <f aca="false">IF(P18="","",IF(MIN(I18,K18)&gt;=P18,"Yes","No"))</f>
        <v/>
      </c>
      <c r="R18" s="9" t="str">
        <f aca="false">IF(OR(M18="",N18=""),"",IF(((J18+L18)/(I18+K18))*(1-(J18+L18)/(I18+K18))=0,"",IF(2*(1-NORMSDIST(ABS((N18-M18)/SQRT(((J18+L18)/(I18+K18))*(1-(J18+L18)/(I18+K18))*(1/I18+1/K18)))))&lt;0.05,"Yes","Not yet")))</f>
        <v/>
      </c>
      <c r="S18" s="3"/>
      <c r="T18" s="3"/>
      <c r="U18" s="7"/>
    </row>
    <row r="19" customFormat="false" ht="19.5" hidden="false" customHeight="true" outlineLevel="0" collapsed="false">
      <c r="A19" s="12"/>
      <c r="B19" s="12"/>
      <c r="C19" s="13"/>
      <c r="D19" s="13"/>
      <c r="E19" s="7"/>
      <c r="F19" s="7"/>
      <c r="G19" s="7"/>
      <c r="H19" s="14"/>
      <c r="I19" s="15"/>
      <c r="J19" s="15"/>
      <c r="K19" s="15"/>
      <c r="L19" s="15"/>
      <c r="M19" s="16" t="str">
        <f aca="false">IF(OR(I19="",I19=0,J19=""),"",J19/I19)</f>
        <v/>
      </c>
      <c r="N19" s="16" t="str">
        <f aca="false">IF(OR(K19="",K19=0,L19=""),"",L19/K19)</f>
        <v/>
      </c>
      <c r="O19" s="17" t="str">
        <f aca="false">IF(OR(M19="",N19="",M19=0),"",N19/M19-1)</f>
        <v/>
      </c>
      <c r="P19" s="18" t="str">
        <f aca="false">IF(OR(M19="",M19=0,H19="",H19=0),"",ROUNDUP(16*M19*(1-M19)/(M19*H19)^2,0))</f>
        <v/>
      </c>
      <c r="Q19" s="9" t="str">
        <f aca="false">IF(P19="","",IF(MIN(I19,K19)&gt;=P19,"Yes","No"))</f>
        <v/>
      </c>
      <c r="R19" s="9" t="str">
        <f aca="false">IF(OR(M19="",N19=""),"",IF(((J19+L19)/(I19+K19))*(1-(J19+L19)/(I19+K19))=0,"",IF(2*(1-NORMSDIST(ABS((N19-M19)/SQRT(((J19+L19)/(I19+K19))*(1-(J19+L19)/(I19+K19))*(1/I19+1/K19)))))&lt;0.05,"Yes","Not yet")))</f>
        <v/>
      </c>
      <c r="S19" s="3"/>
      <c r="T19" s="3"/>
      <c r="U19" s="7"/>
    </row>
    <row r="20" customFormat="false" ht="19.5" hidden="false" customHeight="true" outlineLevel="0" collapsed="false">
      <c r="A20" s="12"/>
      <c r="B20" s="12"/>
      <c r="C20" s="13"/>
      <c r="D20" s="13"/>
      <c r="E20" s="7"/>
      <c r="F20" s="7"/>
      <c r="G20" s="7"/>
      <c r="H20" s="14"/>
      <c r="I20" s="15"/>
      <c r="J20" s="15"/>
      <c r="K20" s="15"/>
      <c r="L20" s="15"/>
      <c r="M20" s="16" t="str">
        <f aca="false">IF(OR(I20="",I20=0,J20=""),"",J20/I20)</f>
        <v/>
      </c>
      <c r="N20" s="16" t="str">
        <f aca="false">IF(OR(K20="",K20=0,L20=""),"",L20/K20)</f>
        <v/>
      </c>
      <c r="O20" s="17" t="str">
        <f aca="false">IF(OR(M20="",N20="",M20=0),"",N20/M20-1)</f>
        <v/>
      </c>
      <c r="P20" s="18" t="str">
        <f aca="false">IF(OR(M20="",M20=0,H20="",H20=0),"",ROUNDUP(16*M20*(1-M20)/(M20*H20)^2,0))</f>
        <v/>
      </c>
      <c r="Q20" s="9" t="str">
        <f aca="false">IF(P20="","",IF(MIN(I20,K20)&gt;=P20,"Yes","No"))</f>
        <v/>
      </c>
      <c r="R20" s="9" t="str">
        <f aca="false">IF(OR(M20="",N20=""),"",IF(((J20+L20)/(I20+K20))*(1-(J20+L20)/(I20+K20))=0,"",IF(2*(1-NORMSDIST(ABS((N20-M20)/SQRT(((J20+L20)/(I20+K20))*(1-(J20+L20)/(I20+K20))*(1/I20+1/K20)))))&lt;0.05,"Yes","Not yet")))</f>
        <v/>
      </c>
      <c r="S20" s="3"/>
      <c r="T20" s="3"/>
      <c r="U20" s="7"/>
    </row>
    <row r="21" customFormat="false" ht="19.5" hidden="false" customHeight="true" outlineLevel="0" collapsed="false">
      <c r="A21" s="12"/>
      <c r="B21" s="12"/>
      <c r="C21" s="13"/>
      <c r="D21" s="13"/>
      <c r="E21" s="7"/>
      <c r="F21" s="7"/>
      <c r="G21" s="7"/>
      <c r="H21" s="14"/>
      <c r="I21" s="15"/>
      <c r="J21" s="15"/>
      <c r="K21" s="15"/>
      <c r="L21" s="15"/>
      <c r="M21" s="16" t="str">
        <f aca="false">IF(OR(I21="",I21=0,J21=""),"",J21/I21)</f>
        <v/>
      </c>
      <c r="N21" s="16" t="str">
        <f aca="false">IF(OR(K21="",K21=0,L21=""),"",L21/K21)</f>
        <v/>
      </c>
      <c r="O21" s="17" t="str">
        <f aca="false">IF(OR(M21="",N21="",M21=0),"",N21/M21-1)</f>
        <v/>
      </c>
      <c r="P21" s="18" t="str">
        <f aca="false">IF(OR(M21="",M21=0,H21="",H21=0),"",ROUNDUP(16*M21*(1-M21)/(M21*H21)^2,0))</f>
        <v/>
      </c>
      <c r="Q21" s="9" t="str">
        <f aca="false">IF(P21="","",IF(MIN(I21,K21)&gt;=P21,"Yes","No"))</f>
        <v/>
      </c>
      <c r="R21" s="9" t="str">
        <f aca="false">IF(OR(M21="",N21=""),"",IF(((J21+L21)/(I21+K21))*(1-(J21+L21)/(I21+K21))=0,"",IF(2*(1-NORMSDIST(ABS((N21-M21)/SQRT(((J21+L21)/(I21+K21))*(1-(J21+L21)/(I21+K21))*(1/I21+1/K21)))))&lt;0.05,"Yes","Not yet")))</f>
        <v/>
      </c>
      <c r="S21" s="3"/>
      <c r="T21" s="3"/>
      <c r="U21" s="7"/>
    </row>
    <row r="22" customFormat="false" ht="19.5" hidden="false" customHeight="true" outlineLevel="0" collapsed="false">
      <c r="A22" s="12"/>
      <c r="B22" s="12"/>
      <c r="C22" s="13"/>
      <c r="D22" s="13"/>
      <c r="E22" s="7"/>
      <c r="F22" s="7"/>
      <c r="G22" s="7"/>
      <c r="H22" s="14"/>
      <c r="I22" s="15"/>
      <c r="J22" s="15"/>
      <c r="K22" s="15"/>
      <c r="L22" s="15"/>
      <c r="M22" s="16" t="str">
        <f aca="false">IF(OR(I22="",I22=0,J22=""),"",J22/I22)</f>
        <v/>
      </c>
      <c r="N22" s="16" t="str">
        <f aca="false">IF(OR(K22="",K22=0,L22=""),"",L22/K22)</f>
        <v/>
      </c>
      <c r="O22" s="17" t="str">
        <f aca="false">IF(OR(M22="",N22="",M22=0),"",N22/M22-1)</f>
        <v/>
      </c>
      <c r="P22" s="18" t="str">
        <f aca="false">IF(OR(M22="",M22=0,H22="",H22=0),"",ROUNDUP(16*M22*(1-M22)/(M22*H22)^2,0))</f>
        <v/>
      </c>
      <c r="Q22" s="9" t="str">
        <f aca="false">IF(P22="","",IF(MIN(I22,K22)&gt;=P22,"Yes","No"))</f>
        <v/>
      </c>
      <c r="R22" s="9" t="str">
        <f aca="false">IF(OR(M22="",N22=""),"",IF(((J22+L22)/(I22+K22))*(1-(J22+L22)/(I22+K22))=0,"",IF(2*(1-NORMSDIST(ABS((N22-M22)/SQRT(((J22+L22)/(I22+K22))*(1-(J22+L22)/(I22+K22))*(1/I22+1/K22)))))&lt;0.05,"Yes","Not yet")))</f>
        <v/>
      </c>
      <c r="S22" s="3"/>
      <c r="T22" s="3"/>
      <c r="U22" s="7"/>
    </row>
    <row r="23" customFormat="false" ht="19.5" hidden="false" customHeight="true" outlineLevel="0" collapsed="false">
      <c r="A23" s="12"/>
      <c r="B23" s="12"/>
      <c r="C23" s="13"/>
      <c r="D23" s="13"/>
      <c r="E23" s="7"/>
      <c r="F23" s="7"/>
      <c r="G23" s="7"/>
      <c r="H23" s="14"/>
      <c r="I23" s="15"/>
      <c r="J23" s="15"/>
      <c r="K23" s="15"/>
      <c r="L23" s="15"/>
      <c r="M23" s="16" t="str">
        <f aca="false">IF(OR(I23="",I23=0,J23=""),"",J23/I23)</f>
        <v/>
      </c>
      <c r="N23" s="16" t="str">
        <f aca="false">IF(OR(K23="",K23=0,L23=""),"",L23/K23)</f>
        <v/>
      </c>
      <c r="O23" s="17" t="str">
        <f aca="false">IF(OR(M23="",N23="",M23=0),"",N23/M23-1)</f>
        <v/>
      </c>
      <c r="P23" s="18" t="str">
        <f aca="false">IF(OR(M23="",M23=0,H23="",H23=0),"",ROUNDUP(16*M23*(1-M23)/(M23*H23)^2,0))</f>
        <v/>
      </c>
      <c r="Q23" s="9" t="str">
        <f aca="false">IF(P23="","",IF(MIN(I23,K23)&gt;=P23,"Yes","No"))</f>
        <v/>
      </c>
      <c r="R23" s="9" t="str">
        <f aca="false">IF(OR(M23="",N23=""),"",IF(((J23+L23)/(I23+K23))*(1-(J23+L23)/(I23+K23))=0,"",IF(2*(1-NORMSDIST(ABS((N23-M23)/SQRT(((J23+L23)/(I23+K23))*(1-(J23+L23)/(I23+K23))*(1/I23+1/K23)))))&lt;0.05,"Yes","Not yet")))</f>
        <v/>
      </c>
      <c r="S23" s="3"/>
      <c r="T23" s="3"/>
      <c r="U23" s="7"/>
    </row>
    <row r="24" customFormat="false" ht="19.5" hidden="false" customHeight="true" outlineLevel="0" collapsed="false">
      <c r="A24" s="12"/>
      <c r="B24" s="12"/>
      <c r="C24" s="13"/>
      <c r="D24" s="13"/>
      <c r="E24" s="7"/>
      <c r="F24" s="7"/>
      <c r="G24" s="7"/>
      <c r="H24" s="14"/>
      <c r="I24" s="15"/>
      <c r="J24" s="15"/>
      <c r="K24" s="15"/>
      <c r="L24" s="15"/>
      <c r="M24" s="16" t="str">
        <f aca="false">IF(OR(I24="",I24=0,J24=""),"",J24/I24)</f>
        <v/>
      </c>
      <c r="N24" s="16" t="str">
        <f aca="false">IF(OR(K24="",K24=0,L24=""),"",L24/K24)</f>
        <v/>
      </c>
      <c r="O24" s="17" t="str">
        <f aca="false">IF(OR(M24="",N24="",M24=0),"",N24/M24-1)</f>
        <v/>
      </c>
      <c r="P24" s="18" t="str">
        <f aca="false">IF(OR(M24="",M24=0,H24="",H24=0),"",ROUNDUP(16*M24*(1-M24)/(M24*H24)^2,0))</f>
        <v/>
      </c>
      <c r="Q24" s="9" t="str">
        <f aca="false">IF(P24="","",IF(MIN(I24,K24)&gt;=P24,"Yes","No"))</f>
        <v/>
      </c>
      <c r="R24" s="9" t="str">
        <f aca="false">IF(OR(M24="",N24=""),"",IF(((J24+L24)/(I24+K24))*(1-(J24+L24)/(I24+K24))=0,"",IF(2*(1-NORMSDIST(ABS((N24-M24)/SQRT(((J24+L24)/(I24+K24))*(1-(J24+L24)/(I24+K24))*(1/I24+1/K24)))))&lt;0.05,"Yes","Not yet")))</f>
        <v/>
      </c>
      <c r="S24" s="3"/>
      <c r="T24" s="3"/>
      <c r="U24" s="7"/>
    </row>
    <row r="25" customFormat="false" ht="19.5" hidden="false" customHeight="true" outlineLevel="0" collapsed="false">
      <c r="A25" s="12"/>
      <c r="B25" s="12"/>
      <c r="C25" s="13"/>
      <c r="D25" s="13"/>
      <c r="E25" s="7"/>
      <c r="F25" s="7"/>
      <c r="G25" s="7"/>
      <c r="H25" s="14"/>
      <c r="I25" s="15"/>
      <c r="J25" s="15"/>
      <c r="K25" s="15"/>
      <c r="L25" s="15"/>
      <c r="M25" s="16" t="str">
        <f aca="false">IF(OR(I25="",I25=0,J25=""),"",J25/I25)</f>
        <v/>
      </c>
      <c r="N25" s="16" t="str">
        <f aca="false">IF(OR(K25="",K25=0,L25=""),"",L25/K25)</f>
        <v/>
      </c>
      <c r="O25" s="17" t="str">
        <f aca="false">IF(OR(M25="",N25="",M25=0),"",N25/M25-1)</f>
        <v/>
      </c>
      <c r="P25" s="18" t="str">
        <f aca="false">IF(OR(M25="",M25=0,H25="",H25=0),"",ROUNDUP(16*M25*(1-M25)/(M25*H25)^2,0))</f>
        <v/>
      </c>
      <c r="Q25" s="9" t="str">
        <f aca="false">IF(P25="","",IF(MIN(I25,K25)&gt;=P25,"Yes","No"))</f>
        <v/>
      </c>
      <c r="R25" s="9" t="str">
        <f aca="false">IF(OR(M25="",N25=""),"",IF(((J25+L25)/(I25+K25))*(1-(J25+L25)/(I25+K25))=0,"",IF(2*(1-NORMSDIST(ABS((N25-M25)/SQRT(((J25+L25)/(I25+K25))*(1-(J25+L25)/(I25+K25))*(1/I25+1/K25)))))&lt;0.05,"Yes","Not yet")))</f>
        <v/>
      </c>
      <c r="S25" s="3"/>
      <c r="T25" s="3"/>
      <c r="U25" s="7"/>
    </row>
    <row r="26" customFormat="false" ht="19.5" hidden="false" customHeight="true" outlineLevel="0" collapsed="false">
      <c r="A26" s="12"/>
      <c r="B26" s="12"/>
      <c r="C26" s="13"/>
      <c r="D26" s="13"/>
      <c r="E26" s="7"/>
      <c r="F26" s="7"/>
      <c r="G26" s="7"/>
      <c r="H26" s="14"/>
      <c r="I26" s="15"/>
      <c r="J26" s="15"/>
      <c r="K26" s="15"/>
      <c r="L26" s="15"/>
      <c r="M26" s="16" t="str">
        <f aca="false">IF(OR(I26="",I26=0,J26=""),"",J26/I26)</f>
        <v/>
      </c>
      <c r="N26" s="16" t="str">
        <f aca="false">IF(OR(K26="",K26=0,L26=""),"",L26/K26)</f>
        <v/>
      </c>
      <c r="O26" s="17" t="str">
        <f aca="false">IF(OR(M26="",N26="",M26=0),"",N26/M26-1)</f>
        <v/>
      </c>
      <c r="P26" s="18" t="str">
        <f aca="false">IF(OR(M26="",M26=0,H26="",H26=0),"",ROUNDUP(16*M26*(1-M26)/(M26*H26)^2,0))</f>
        <v/>
      </c>
      <c r="Q26" s="9" t="str">
        <f aca="false">IF(P26="","",IF(MIN(I26,K26)&gt;=P26,"Yes","No"))</f>
        <v/>
      </c>
      <c r="R26" s="9" t="str">
        <f aca="false">IF(OR(M26="",N26=""),"",IF(((J26+L26)/(I26+K26))*(1-(J26+L26)/(I26+K26))=0,"",IF(2*(1-NORMSDIST(ABS((N26-M26)/SQRT(((J26+L26)/(I26+K26))*(1-(J26+L26)/(I26+K26))*(1/I26+1/K26)))))&lt;0.05,"Yes","Not yet")))</f>
        <v/>
      </c>
      <c r="S26" s="3"/>
      <c r="T26" s="3"/>
      <c r="U26" s="7"/>
    </row>
    <row r="27" customFormat="false" ht="19.5" hidden="false" customHeight="true" outlineLevel="0" collapsed="false">
      <c r="A27" s="12"/>
      <c r="B27" s="12"/>
      <c r="C27" s="13"/>
      <c r="D27" s="13"/>
      <c r="E27" s="7"/>
      <c r="F27" s="7"/>
      <c r="G27" s="7"/>
      <c r="H27" s="14"/>
      <c r="I27" s="15"/>
      <c r="J27" s="15"/>
      <c r="K27" s="15"/>
      <c r="L27" s="15"/>
      <c r="M27" s="16" t="str">
        <f aca="false">IF(OR(I27="",I27=0,J27=""),"",J27/I27)</f>
        <v/>
      </c>
      <c r="N27" s="16" t="str">
        <f aca="false">IF(OR(K27="",K27=0,L27=""),"",L27/K27)</f>
        <v/>
      </c>
      <c r="O27" s="17" t="str">
        <f aca="false">IF(OR(M27="",N27="",M27=0),"",N27/M27-1)</f>
        <v/>
      </c>
      <c r="P27" s="18" t="str">
        <f aca="false">IF(OR(M27="",M27=0,H27="",H27=0),"",ROUNDUP(16*M27*(1-M27)/(M27*H27)^2,0))</f>
        <v/>
      </c>
      <c r="Q27" s="9" t="str">
        <f aca="false">IF(P27="","",IF(MIN(I27,K27)&gt;=P27,"Yes","No"))</f>
        <v/>
      </c>
      <c r="R27" s="9" t="str">
        <f aca="false">IF(OR(M27="",N27=""),"",IF(((J27+L27)/(I27+K27))*(1-(J27+L27)/(I27+K27))=0,"",IF(2*(1-NORMSDIST(ABS((N27-M27)/SQRT(((J27+L27)/(I27+K27))*(1-(J27+L27)/(I27+K27))*(1/I27+1/K27)))))&lt;0.05,"Yes","Not yet")))</f>
        <v/>
      </c>
      <c r="S27" s="3"/>
      <c r="T27" s="3"/>
      <c r="U27" s="7"/>
    </row>
    <row r="28" customFormat="false" ht="19.5" hidden="false" customHeight="true" outlineLevel="0" collapsed="false">
      <c r="A28" s="12"/>
      <c r="B28" s="12"/>
      <c r="C28" s="13"/>
      <c r="D28" s="13"/>
      <c r="E28" s="7"/>
      <c r="F28" s="7"/>
      <c r="G28" s="7"/>
      <c r="H28" s="14"/>
      <c r="I28" s="15"/>
      <c r="J28" s="15"/>
      <c r="K28" s="15"/>
      <c r="L28" s="15"/>
      <c r="M28" s="16" t="str">
        <f aca="false">IF(OR(I28="",I28=0,J28=""),"",J28/I28)</f>
        <v/>
      </c>
      <c r="N28" s="16" t="str">
        <f aca="false">IF(OR(K28="",K28=0,L28=""),"",L28/K28)</f>
        <v/>
      </c>
      <c r="O28" s="17" t="str">
        <f aca="false">IF(OR(M28="",N28="",M28=0),"",N28/M28-1)</f>
        <v/>
      </c>
      <c r="P28" s="18" t="str">
        <f aca="false">IF(OR(M28="",M28=0,H28="",H28=0),"",ROUNDUP(16*M28*(1-M28)/(M28*H28)^2,0))</f>
        <v/>
      </c>
      <c r="Q28" s="9" t="str">
        <f aca="false">IF(P28="","",IF(MIN(I28,K28)&gt;=P28,"Yes","No"))</f>
        <v/>
      </c>
      <c r="R28" s="9" t="str">
        <f aca="false">IF(OR(M28="",N28=""),"",IF(((J28+L28)/(I28+K28))*(1-(J28+L28)/(I28+K28))=0,"",IF(2*(1-NORMSDIST(ABS((N28-M28)/SQRT(((J28+L28)/(I28+K28))*(1-(J28+L28)/(I28+K28))*(1/I28+1/K28)))))&lt;0.05,"Yes","Not yet")))</f>
        <v/>
      </c>
      <c r="S28" s="3"/>
      <c r="T28" s="3"/>
      <c r="U28" s="7"/>
    </row>
    <row r="29" customFormat="false" ht="19.5" hidden="false" customHeight="true" outlineLevel="0" collapsed="false">
      <c r="A29" s="12"/>
      <c r="B29" s="12"/>
      <c r="C29" s="13"/>
      <c r="D29" s="13"/>
      <c r="E29" s="7"/>
      <c r="F29" s="7"/>
      <c r="G29" s="7"/>
      <c r="H29" s="14"/>
      <c r="I29" s="15"/>
      <c r="J29" s="15"/>
      <c r="K29" s="15"/>
      <c r="L29" s="15"/>
      <c r="M29" s="16" t="str">
        <f aca="false">IF(OR(I29="",I29=0,J29=""),"",J29/I29)</f>
        <v/>
      </c>
      <c r="N29" s="16" t="str">
        <f aca="false">IF(OR(K29="",K29=0,L29=""),"",L29/K29)</f>
        <v/>
      </c>
      <c r="O29" s="17" t="str">
        <f aca="false">IF(OR(M29="",N29="",M29=0),"",N29/M29-1)</f>
        <v/>
      </c>
      <c r="P29" s="18" t="str">
        <f aca="false">IF(OR(M29="",M29=0,H29="",H29=0),"",ROUNDUP(16*M29*(1-M29)/(M29*H29)^2,0))</f>
        <v/>
      </c>
      <c r="Q29" s="9" t="str">
        <f aca="false">IF(P29="","",IF(MIN(I29,K29)&gt;=P29,"Yes","No"))</f>
        <v/>
      </c>
      <c r="R29" s="9" t="str">
        <f aca="false">IF(OR(M29="",N29=""),"",IF(((J29+L29)/(I29+K29))*(1-(J29+L29)/(I29+K29))=0,"",IF(2*(1-NORMSDIST(ABS((N29-M29)/SQRT(((J29+L29)/(I29+K29))*(1-(J29+L29)/(I29+K29))*(1/I29+1/K29)))))&lt;0.05,"Yes","Not yet")))</f>
        <v/>
      </c>
      <c r="S29" s="3"/>
      <c r="T29" s="3"/>
      <c r="U29" s="7"/>
    </row>
    <row r="30" customFormat="false" ht="19.5" hidden="false" customHeight="true" outlineLevel="0" collapsed="false">
      <c r="A30" s="12"/>
      <c r="B30" s="12"/>
      <c r="C30" s="13"/>
      <c r="D30" s="13"/>
      <c r="E30" s="7"/>
      <c r="F30" s="7"/>
      <c r="G30" s="7"/>
      <c r="H30" s="14"/>
      <c r="I30" s="15"/>
      <c r="J30" s="15"/>
      <c r="K30" s="15"/>
      <c r="L30" s="15"/>
      <c r="M30" s="16" t="str">
        <f aca="false">IF(OR(I30="",I30=0,J30=""),"",J30/I30)</f>
        <v/>
      </c>
      <c r="N30" s="16" t="str">
        <f aca="false">IF(OR(K30="",K30=0,L30=""),"",L30/K30)</f>
        <v/>
      </c>
      <c r="O30" s="17" t="str">
        <f aca="false">IF(OR(M30="",N30="",M30=0),"",N30/M30-1)</f>
        <v/>
      </c>
      <c r="P30" s="18" t="str">
        <f aca="false">IF(OR(M30="",M30=0,H30="",H30=0),"",ROUNDUP(16*M30*(1-M30)/(M30*H30)^2,0))</f>
        <v/>
      </c>
      <c r="Q30" s="9" t="str">
        <f aca="false">IF(P30="","",IF(MIN(I30,K30)&gt;=P30,"Yes","No"))</f>
        <v/>
      </c>
      <c r="R30" s="9" t="str">
        <f aca="false">IF(OR(M30="",N30=""),"",IF(((J30+L30)/(I30+K30))*(1-(J30+L30)/(I30+K30))=0,"",IF(2*(1-NORMSDIST(ABS((N30-M30)/SQRT(((J30+L30)/(I30+K30))*(1-(J30+L30)/(I30+K30))*(1/I30+1/K30)))))&lt;0.05,"Yes","Not yet")))</f>
        <v/>
      </c>
      <c r="S30" s="3"/>
      <c r="T30" s="3"/>
      <c r="U30" s="7"/>
    </row>
    <row r="31" customFormat="false" ht="19.5" hidden="false" customHeight="true" outlineLevel="0" collapsed="false">
      <c r="A31" s="12"/>
      <c r="B31" s="12"/>
      <c r="C31" s="13"/>
      <c r="D31" s="13"/>
      <c r="E31" s="7"/>
      <c r="F31" s="7"/>
      <c r="G31" s="7"/>
      <c r="H31" s="14"/>
      <c r="I31" s="15"/>
      <c r="J31" s="15"/>
      <c r="K31" s="15"/>
      <c r="L31" s="15"/>
      <c r="M31" s="16" t="str">
        <f aca="false">IF(OR(I31="",I31=0,J31=""),"",J31/I31)</f>
        <v/>
      </c>
      <c r="N31" s="16" t="str">
        <f aca="false">IF(OR(K31="",K31=0,L31=""),"",L31/K31)</f>
        <v/>
      </c>
      <c r="O31" s="17" t="str">
        <f aca="false">IF(OR(M31="",N31="",M31=0),"",N31/M31-1)</f>
        <v/>
      </c>
      <c r="P31" s="18" t="str">
        <f aca="false">IF(OR(M31="",M31=0,H31="",H31=0),"",ROUNDUP(16*M31*(1-M31)/(M31*H31)^2,0))</f>
        <v/>
      </c>
      <c r="Q31" s="9" t="str">
        <f aca="false">IF(P31="","",IF(MIN(I31,K31)&gt;=P31,"Yes","No"))</f>
        <v/>
      </c>
      <c r="R31" s="9" t="str">
        <f aca="false">IF(OR(M31="",N31=""),"",IF(((J31+L31)/(I31+K31))*(1-(J31+L31)/(I31+K31))=0,"",IF(2*(1-NORMSDIST(ABS((N31-M31)/SQRT(((J31+L31)/(I31+K31))*(1-(J31+L31)/(I31+K31))*(1/I31+1/K31)))))&lt;0.05,"Yes","Not yet")))</f>
        <v/>
      </c>
      <c r="S31" s="3"/>
      <c r="T31" s="3"/>
      <c r="U31" s="7"/>
    </row>
    <row r="32" customFormat="false" ht="19.5" hidden="false" customHeight="true" outlineLevel="0" collapsed="false">
      <c r="A32" s="12"/>
      <c r="B32" s="12"/>
      <c r="C32" s="13"/>
      <c r="D32" s="13"/>
      <c r="E32" s="7"/>
      <c r="F32" s="7"/>
      <c r="G32" s="7"/>
      <c r="H32" s="14"/>
      <c r="I32" s="15"/>
      <c r="J32" s="15"/>
      <c r="K32" s="15"/>
      <c r="L32" s="15"/>
      <c r="M32" s="16" t="str">
        <f aca="false">IF(OR(I32="",I32=0,J32=""),"",J32/I32)</f>
        <v/>
      </c>
      <c r="N32" s="16" t="str">
        <f aca="false">IF(OR(K32="",K32=0,L32=""),"",L32/K32)</f>
        <v/>
      </c>
      <c r="O32" s="17" t="str">
        <f aca="false">IF(OR(M32="",N32="",M32=0),"",N32/M32-1)</f>
        <v/>
      </c>
      <c r="P32" s="18" t="str">
        <f aca="false">IF(OR(M32="",M32=0,H32="",H32=0),"",ROUNDUP(16*M32*(1-M32)/(M32*H32)^2,0))</f>
        <v/>
      </c>
      <c r="Q32" s="9" t="str">
        <f aca="false">IF(P32="","",IF(MIN(I32,K32)&gt;=P32,"Yes","No"))</f>
        <v/>
      </c>
      <c r="R32" s="9" t="str">
        <f aca="false">IF(OR(M32="",N32=""),"",IF(((J32+L32)/(I32+K32))*(1-(J32+L32)/(I32+K32))=0,"",IF(2*(1-NORMSDIST(ABS((N32-M32)/SQRT(((J32+L32)/(I32+K32))*(1-(J32+L32)/(I32+K32))*(1/I32+1/K32)))))&lt;0.05,"Yes","Not yet")))</f>
        <v/>
      </c>
      <c r="S32" s="3"/>
      <c r="T32" s="3"/>
      <c r="U32" s="7"/>
    </row>
    <row r="33" customFormat="false" ht="19.5" hidden="false" customHeight="true" outlineLevel="0" collapsed="false">
      <c r="A33" s="12"/>
      <c r="B33" s="12"/>
      <c r="C33" s="13"/>
      <c r="D33" s="13"/>
      <c r="E33" s="7"/>
      <c r="F33" s="7"/>
      <c r="G33" s="7"/>
      <c r="H33" s="14"/>
      <c r="I33" s="15"/>
      <c r="J33" s="15"/>
      <c r="K33" s="15"/>
      <c r="L33" s="15"/>
      <c r="M33" s="16" t="str">
        <f aca="false">IF(OR(I33="",I33=0,J33=""),"",J33/I33)</f>
        <v/>
      </c>
      <c r="N33" s="16" t="str">
        <f aca="false">IF(OR(K33="",K33=0,L33=""),"",L33/K33)</f>
        <v/>
      </c>
      <c r="O33" s="17" t="str">
        <f aca="false">IF(OR(M33="",N33="",M33=0),"",N33/M33-1)</f>
        <v/>
      </c>
      <c r="P33" s="18" t="str">
        <f aca="false">IF(OR(M33="",M33=0,H33="",H33=0),"",ROUNDUP(16*M33*(1-M33)/(M33*H33)^2,0))</f>
        <v/>
      </c>
      <c r="Q33" s="9" t="str">
        <f aca="false">IF(P33="","",IF(MIN(I33,K33)&gt;=P33,"Yes","No"))</f>
        <v/>
      </c>
      <c r="R33" s="9" t="str">
        <f aca="false">IF(OR(M33="",N33=""),"",IF(((J33+L33)/(I33+K33))*(1-(J33+L33)/(I33+K33))=0,"",IF(2*(1-NORMSDIST(ABS((N33-M33)/SQRT(((J33+L33)/(I33+K33))*(1-(J33+L33)/(I33+K33))*(1/I33+1/K33)))))&lt;0.05,"Yes","Not yet")))</f>
        <v/>
      </c>
      <c r="S33" s="3"/>
      <c r="T33" s="3"/>
      <c r="U33" s="7"/>
    </row>
    <row r="34" customFormat="false" ht="19.5" hidden="false" customHeight="true" outlineLevel="0" collapsed="false">
      <c r="A34" s="12"/>
      <c r="B34" s="12"/>
      <c r="C34" s="13"/>
      <c r="D34" s="13"/>
      <c r="E34" s="7"/>
      <c r="F34" s="7"/>
      <c r="G34" s="7"/>
      <c r="H34" s="14"/>
      <c r="I34" s="15"/>
      <c r="J34" s="15"/>
      <c r="K34" s="15"/>
      <c r="L34" s="15"/>
      <c r="M34" s="16" t="str">
        <f aca="false">IF(OR(I34="",I34=0,J34=""),"",J34/I34)</f>
        <v/>
      </c>
      <c r="N34" s="16" t="str">
        <f aca="false">IF(OR(K34="",K34=0,L34=""),"",L34/K34)</f>
        <v/>
      </c>
      <c r="O34" s="17" t="str">
        <f aca="false">IF(OR(M34="",N34="",M34=0),"",N34/M34-1)</f>
        <v/>
      </c>
      <c r="P34" s="18" t="str">
        <f aca="false">IF(OR(M34="",M34=0,H34="",H34=0),"",ROUNDUP(16*M34*(1-M34)/(M34*H34)^2,0))</f>
        <v/>
      </c>
      <c r="Q34" s="9" t="str">
        <f aca="false">IF(P34="","",IF(MIN(I34,K34)&gt;=P34,"Yes","No"))</f>
        <v/>
      </c>
      <c r="R34" s="9" t="str">
        <f aca="false">IF(OR(M34="",N34=""),"",IF(((J34+L34)/(I34+K34))*(1-(J34+L34)/(I34+K34))=0,"",IF(2*(1-NORMSDIST(ABS((N34-M34)/SQRT(((J34+L34)/(I34+K34))*(1-(J34+L34)/(I34+K34))*(1/I34+1/K34)))))&lt;0.05,"Yes","Not yet")))</f>
        <v/>
      </c>
      <c r="S34" s="3"/>
      <c r="T34" s="3"/>
      <c r="U34" s="7"/>
    </row>
    <row r="35" customFormat="false" ht="19.5" hidden="false" customHeight="true" outlineLevel="0" collapsed="false">
      <c r="A35" s="12"/>
      <c r="B35" s="12"/>
      <c r="C35" s="13"/>
      <c r="D35" s="13"/>
      <c r="E35" s="7"/>
      <c r="F35" s="7"/>
      <c r="G35" s="7"/>
      <c r="H35" s="14"/>
      <c r="I35" s="15"/>
      <c r="J35" s="15"/>
      <c r="K35" s="15"/>
      <c r="L35" s="15"/>
      <c r="M35" s="16" t="str">
        <f aca="false">IF(OR(I35="",I35=0,J35=""),"",J35/I35)</f>
        <v/>
      </c>
      <c r="N35" s="16" t="str">
        <f aca="false">IF(OR(K35="",K35=0,L35=""),"",L35/K35)</f>
        <v/>
      </c>
      <c r="O35" s="17" t="str">
        <f aca="false">IF(OR(M35="",N35="",M35=0),"",N35/M35-1)</f>
        <v/>
      </c>
      <c r="P35" s="18" t="str">
        <f aca="false">IF(OR(M35="",M35=0,H35="",H35=0),"",ROUNDUP(16*M35*(1-M35)/(M35*H35)^2,0))</f>
        <v/>
      </c>
      <c r="Q35" s="9" t="str">
        <f aca="false">IF(P35="","",IF(MIN(I35,K35)&gt;=P35,"Yes","No"))</f>
        <v/>
      </c>
      <c r="R35" s="9" t="str">
        <f aca="false">IF(OR(M35="",N35=""),"",IF(((J35+L35)/(I35+K35))*(1-(J35+L35)/(I35+K35))=0,"",IF(2*(1-NORMSDIST(ABS((N35-M35)/SQRT(((J35+L35)/(I35+K35))*(1-(J35+L35)/(I35+K35))*(1/I35+1/K35)))))&lt;0.05,"Yes","Not yet")))</f>
        <v/>
      </c>
      <c r="S35" s="3"/>
      <c r="T35" s="3"/>
      <c r="U35" s="7"/>
    </row>
    <row r="37" customFormat="false" ht="30" hidden="false" customHeight="true" outlineLevel="0" collapsed="false">
      <c r="A37" s="10" t="s">
        <v>66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customFormat="false" ht="27.75" hidden="false" customHeight="true" outlineLevel="0" collapsed="false">
      <c r="A38" s="10" t="s">
        <v>67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customFormat="false" ht="15" hidden="false" customHeight="true" outlineLevel="0" collapsed="false">
      <c r="A39" s="11" t="s">
        <v>33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</sheetData>
  <mergeCells count="4">
    <mergeCell ref="A2:R2"/>
    <mergeCell ref="A37:U37"/>
    <mergeCell ref="A38:U38"/>
    <mergeCell ref="A39:U39"/>
  </mergeCells>
  <conditionalFormatting sqref="Q6:R35">
    <cfRule type="cellIs" priority="2" operator="equal" aboveAverage="0" equalAverage="0" bottom="0" percent="0" rank="0" text="" dxfId="1">
      <formula>"Yes"</formula>
    </cfRule>
    <cfRule type="cellIs" priority="3" operator="equal" aboveAverage="0" equalAverage="0" bottom="0" percent="0" rank="0" text="" dxfId="2">
      <formula>"No"</formula>
    </cfRule>
  </conditionalFormatting>
  <conditionalFormatting sqref="S6:S35">
    <cfRule type="cellIs" priority="4" operator="equal" aboveAverage="0" equalAverage="0" bottom="0" percent="0" rank="0" text="" dxfId="2">
      <formula>"No"</formula>
    </cfRule>
  </conditionalFormatting>
  <dataValidations count="2">
    <dataValidation allowBlank="true" errorStyle="stop" operator="between" prompt="Did every guardrail stay within its limit?" promptTitle="Choose" showDropDown="false" showErrorMessage="false" showInputMessage="true" sqref="S6:S35" type="list">
      <formula1>"Yes,No"</formula1>
      <formula2>0</formula2>
    </dataValidation>
    <dataValidation allowBlank="true" errorStyle="stop" operator="between" prompt="Decision" promptTitle="Choose" showDropDown="false" showErrorMessage="false" showInputMessage="true" sqref="T6:T35" type="list">
      <formula1>"Ship,Iterate,Drop,Running"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58"/>
  </cols>
  <sheetData>
    <row r="1" customFormat="false" ht="18.55" hidden="false" customHeight="false" outlineLevel="0" collapsed="false">
      <c r="A1" s="1" t="s">
        <v>68</v>
      </c>
    </row>
    <row r="2" customFormat="false" ht="43.5" hidden="false" customHeight="true" outlineLevel="0" collapsed="false">
      <c r="A2" s="2" t="s">
        <v>69</v>
      </c>
      <c r="B2" s="2"/>
      <c r="C2" s="2"/>
    </row>
    <row r="3" customFormat="false" ht="15" hidden="false" customHeight="false" outlineLevel="0" collapsed="false">
      <c r="A3" s="5" t="s">
        <v>70</v>
      </c>
      <c r="B3" s="5" t="s">
        <v>71</v>
      </c>
      <c r="C3" s="5" t="s">
        <v>72</v>
      </c>
    </row>
    <row r="4" customFormat="false" ht="30" hidden="false" customHeight="true" outlineLevel="0" collapsed="false">
      <c r="A4" s="19" t="s">
        <v>73</v>
      </c>
      <c r="B4" s="20" t="n">
        <f aca="false">COUNTA('2 Test Log'!A6:A35)</f>
        <v>2</v>
      </c>
      <c r="C4" s="21"/>
    </row>
    <row r="5" customFormat="false" ht="30" hidden="false" customHeight="true" outlineLevel="0" collapsed="false">
      <c r="A5" s="19" t="s">
        <v>74</v>
      </c>
      <c r="B5" s="20" t="n">
        <f aca="false">COUNTIF('2 Test Log'!T6:T35,"Running")</f>
        <v>0</v>
      </c>
      <c r="C5" s="21"/>
    </row>
    <row r="6" customFormat="false" ht="30" hidden="false" customHeight="true" outlineLevel="0" collapsed="false">
      <c r="A6" s="19" t="s">
        <v>75</v>
      </c>
      <c r="B6" s="20" t="n">
        <f aca="false">COUNTIF('2 Test Log'!T6:T35,"Ship")</f>
        <v>1</v>
      </c>
      <c r="C6" s="21"/>
    </row>
    <row r="7" customFormat="false" ht="30" hidden="false" customHeight="true" outlineLevel="0" collapsed="false">
      <c r="A7" s="19" t="s">
        <v>64</v>
      </c>
      <c r="B7" s="20" t="n">
        <f aca="false">COUNTIF('2 Test Log'!T6:T35,"Iterate")</f>
        <v>1</v>
      </c>
      <c r="C7" s="21"/>
    </row>
    <row r="8" customFormat="false" ht="30" hidden="false" customHeight="true" outlineLevel="0" collapsed="false">
      <c r="A8" s="19" t="s">
        <v>76</v>
      </c>
      <c r="B8" s="20" t="n">
        <f aca="false">COUNTIF('2 Test Log'!T6:T35,"Drop")</f>
        <v>0</v>
      </c>
      <c r="C8" s="21"/>
    </row>
    <row r="9" customFormat="false" ht="30" hidden="false" customHeight="true" outlineLevel="0" collapsed="false">
      <c r="A9" s="19" t="s">
        <v>77</v>
      </c>
      <c r="B9" s="22" t="n">
        <f aca="false">IF((B6+B7+B8)=0,"",B6/(B6+B7+B8))</f>
        <v>0.5</v>
      </c>
      <c r="C9" s="21" t="s">
        <v>78</v>
      </c>
    </row>
    <row r="10" customFormat="false" ht="30" hidden="false" customHeight="true" outlineLevel="0" collapsed="false">
      <c r="A10" s="19" t="s">
        <v>79</v>
      </c>
      <c r="B10" s="20" t="n">
        <f aca="false">COUNTIF('2 Test Log'!Q6:Q35,"Yes")</f>
        <v>1</v>
      </c>
      <c r="C10" s="21"/>
    </row>
    <row r="11" customFormat="false" ht="30" hidden="false" customHeight="true" outlineLevel="0" collapsed="false">
      <c r="A11" s="19" t="s">
        <v>80</v>
      </c>
      <c r="B11" s="22" t="n">
        <f aca="false">IF(COUNTA('2 Test Log'!Q6:Q35)-COUNTBLANK('2 Test Log'!Q6:Q35)=0,"",B10/(COUNTIF('2 Test Log'!Q6:Q35,"Yes")+COUNTIF('2 Test Log'!Q6:Q35,"No")))</f>
        <v>0.5</v>
      </c>
      <c r="C11" s="21" t="s">
        <v>81</v>
      </c>
    </row>
    <row r="12" customFormat="false" ht="30" hidden="false" customHeight="true" outlineLevel="0" collapsed="false">
      <c r="A12" s="19" t="s">
        <v>82</v>
      </c>
      <c r="B12" s="20" t="n">
        <f aca="false">COUNTIF('2 Test Log'!S6:S35,"No")</f>
        <v>0</v>
      </c>
      <c r="C12" s="21" t="s">
        <v>83</v>
      </c>
    </row>
    <row r="13" customFormat="false" ht="30" hidden="false" customHeight="true" outlineLevel="0" collapsed="false">
      <c r="A13" s="19" t="s">
        <v>84</v>
      </c>
      <c r="B13" s="20" t="n">
        <f aca="false">COUNTIF('1 Idea Backlog'!L6:L45,"Idea")+COUNTIF('1 Idea Backlog'!L6:L45,"Ready")</f>
        <v>2</v>
      </c>
      <c r="C13" s="21" t="s">
        <v>85</v>
      </c>
    </row>
    <row r="16" customFormat="false" ht="15" hidden="false" customHeight="true" outlineLevel="0" collapsed="false">
      <c r="A16" s="11" t="s">
        <v>33</v>
      </c>
      <c r="B16" s="11"/>
      <c r="C16" s="11"/>
    </row>
  </sheetData>
  <mergeCells count="2">
    <mergeCell ref="A2:C2"/>
    <mergeCell ref="A16:C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2026-11-04T10:42:24Z</dcterms:created>
  <dc:creator>openpyxl</dc:creator>
  <dc:description/>
  <dc:language>en-US</dc:language>
  <cp:lastModifiedBy/>
  <dcterms:modified xsi:type="dcterms:W3CDTF">2026-11-04T10:42:24Z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