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<sst xmlns="http://schemas.openxmlformats.org/spreadsheetml/2006/main" count="28" uniqueCount="28">
  <si>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Data Threshold Calculator</t>
  </si>
  <si>
    <t xml:space="preserve">How many users do you need before an A/B test gives a reliable answer, and which side of the bell of marginal value are you on? Based on Chapter 2 of Growth Hacking 3.0 and Gujar (2026). Change the yellow cells.</t>
  </si>
  <si>
    <t xml:space="preserve">Your inputs</t>
  </si>
  <si>
    <t xml:space="preserve">Conversion rate on the key action (e.g. 5% of visitors buy)</t>
  </si>
  <si>
    <t xml:space="preserve">Smallest improvement worth detecting (relative; 10% means 5.0% to 5.5%)</t>
  </si>
  <si>
    <t xml:space="preserve">Users (or visitors) reaching that action each month</t>
  </si>
  <si>
    <t xml:space="preserve">Length of one test (months)</t>
  </si>
  <si>
    <t xml:space="preserve">Your results</t>
  </si>
  <si>
    <t xml:space="preserve">Users needed for each version (80% reliability, 5% significance)</t>
  </si>
  <si>
    <t xml:space="preserve">Users needed in total (two versions)</t>
  </si>
  <si>
    <t xml:space="preserve">Users your test will actually have</t>
  </si>
  <si>
    <t xml:space="preserve">Chance your test spots a real improvement of that size</t>
  </si>
  <si>
    <t xml:space="preserve">Months needed for one reliable test</t>
  </si>
  <si>
    <t xml:space="preserve">Verdict</t>
  </si>
  <si>
    <t xml:space="preserve">Where you are on the bell (Figure 2.5)</t>
  </si>
  <si>
    <t xml:space="preserve">How reliability grows with users (the S-curve) and what each doubling adds (the bell), at your conversion rate and improvement</t>
  </si>
  <si>
    <t xml:space="preserve">Monthly users</t>
  </si>
  <si>
    <t xml:space="preserve">Chance a one-month test spots the improvement</t>
  </si>
  <si>
    <t xml:space="preserve">Gain from doubling to this size</t>
  </si>
  <si>
    <t xml:space="preserve">Zone</t>
  </si>
  <si>
    <t xml:space="preserve">Quick reference: total monthly users needed for a reliable one-month test (as in Gujar, 2026, Table 3)</t>
  </si>
  <si>
    <t xml:space="preserve">Conversion rate</t>
  </si>
  <si>
    <t xml:space="preserve">To detect a 5% improvement</t>
  </si>
  <si>
    <t xml:space="preserve">To detect a 10% improvement</t>
  </si>
  <si>
    <t xml:space="preserve">To detect a 20% improvement</t>
  </si>
  <si>
    <t xml:space="preserve">Notes: users needed use the standard two-proportion test at 80% reliability (statistical power) and 5% significance, as in Gujar (2026). A quicker rule of thumb, 16 × p × (1 − p) ÷ d² per version (Lehr, 1992), gives nearly the same answer. Results are estimates; real tests also need clean tracking and a fixed end date. Zones follow the bell of marginal value in Chapter 2 (Gujar, 2026).</t>
  </si>
  <si>
    <t xml:space="preserve">Example values are shown: 5% conversion, a 10% improvement and 20,000 monthly users. Replace them with your own.</t>
  </si>
  <si>
    <t xml:space="preserve">From Growth Hacking 3.0 by Vivek Gujar, PhD and Ashwani K S Rathore  ·  www.brandpipers.com/growthhackingbook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</si>
</sst>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0%"/>
    <numFmt numFmtId="167" formatCode="#,##0"/>
    <numFmt numFmtId="168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3A6B"/>
      <name val="Arial"/>
      <family val="0"/>
      <charset val="1"/>
    </font>
    <font>
      <i val="true"/>
      <sz val="10"/>
      <color rgb="FF626873"/>
      <name val="Arial"/>
      <family val="0"/>
      <charset val="1"/>
    </font>
    <font>
      <b val="true"/>
      <sz val="11"/>
      <color rgb="FF1B3A6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26873"/>
      <name val="Arial"/>
      <family val="0"/>
      <charset val="1"/>
    </font>
    <font>
      <i val="true"/>
      <sz val="8"/>
      <color rgb="FF62687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2F8"/>
      </patternFill>
    </fill>
    <fill>
      <patternFill patternType="solid">
        <fgColor rgb="FFEEF2F8"/>
        <bgColor rgb="FFFFFFFF"/>
      </patternFill>
    </fill>
    <fill>
      <patternFill patternType="solid">
        <fgColor rgb="FF1B3A6B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5"/>
      <rgbColor rgb="FF878787"/>
      <rgbColor rgb="FF9999FF"/>
      <rgbColor rgb="FF993366"/>
      <rgbColor rgb="FFFFF2CC"/>
      <rgbColor rgb="FFEEF2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6DB5"/>
      <rgbColor rgb="FF33CCCC"/>
      <rgbColor rgb="FF99CC00"/>
      <rgbColor rgb="FFFFCC00"/>
      <rgbColor rgb="FFFF9900"/>
      <rgbColor rgb="FFFF6600"/>
      <rgbColor rgb="FF626873"/>
      <rgbColor rgb="FF969696"/>
      <rgbColor rgb="FF1B3A6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Test reliability by monthly users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"Reliability"</c:f>
              <c:strCache>
                <c:ptCount val="1"/>
                <c:pt idx="0">
                  <c:v>Reliability</c:v>
                </c:pt>
              </c:strCache>
            </c:strRef>
          </c:tx>
          <c:spPr>
            <a:solidFill>
              <a:srgbClr val="2f6db5"/>
            </a:solidFill>
            <a:ln w="47520">
              <a:solidFill>
                <a:srgbClr val="2f6db5"/>
              </a:solidFill>
              <a:round/>
            </a:ln>
          </c:spPr>
          <c:marker>
            <c:symbol val="circle"/>
            <c:size val="5"/>
            <c:spPr>
              <a:solidFill>
                <a:srgbClr val="2f6db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Calculator!$A$21:$A$31</c:f>
              <c:numCache>
                <c:formatCode>#,##0</c:formatCode>
                <c:ptCount val="11"/>
                <c:pt idx="0">
                  <c:v>1000</c:v>
                </c:pt>
                <c:pt idx="1">
                  <c:v>2000</c:v>
                </c:pt>
                <c:pt idx="2">
                  <c:v>4000</c:v>
                </c:pt>
                <c:pt idx="3">
                  <c:v>8000</c:v>
                </c:pt>
                <c:pt idx="4">
                  <c:v>16000</c:v>
                </c:pt>
                <c:pt idx="5">
                  <c:v>32000</c:v>
                </c:pt>
                <c:pt idx="6">
                  <c:v>64000</c:v>
                </c:pt>
                <c:pt idx="7">
                  <c:v>128000</c:v>
                </c:pt>
                <c:pt idx="8">
                  <c:v>256000</c:v>
                </c:pt>
                <c:pt idx="9">
                  <c:v>512000</c:v>
                </c:pt>
                <c:pt idx="10">
                  <c:v>1024000</c:v>
                </c:pt>
              </c:numCache>
            </c:numRef>
          </c:xVal>
          <c:yVal>
            <c:numRef>
              <c:f>Calculator!$B$21:$B$31</c:f>
              <c:numCache>
                <c:formatCode>0%</c:formatCode>
                <c:ptCount val="11"/>
                <c:pt idx="0">
                  <c:v>0.0541767350941716</c:v>
                </c:pt>
                <c:pt idx="1">
                  <c:v>0.0723093308093047</c:v>
                </c:pt>
                <c:pt idx="2">
                  <c:v>0.105439355548498</c:v>
                </c:pt>
                <c:pt idx="3">
                  <c:v>0.169160560412658</c:v>
                </c:pt>
                <c:pt idx="4">
                  <c:v>0.293846364438417</c:v>
                </c:pt>
                <c:pt idx="5">
                  <c:v>0.518005177620421</c:v>
                </c:pt>
                <c:pt idx="6">
                  <c:v>0.80941918726481</c:v>
                </c:pt>
                <c:pt idx="7">
                  <c:v>0.979838189583907</c:v>
                </c:pt>
                <c:pt idx="8">
                  <c:v>0.999897039263078</c:v>
                </c:pt>
                <c:pt idx="9">
                  <c:v>0.999999999323442</c:v>
                </c:pt>
                <c:pt idx="10">
                  <c:v>1</c:v>
                </c:pt>
              </c:numCache>
            </c:numRef>
          </c:yVal>
          <c:smooth val="1"/>
        </c:ser>
        <c:axId val="75325345"/>
        <c:axId val="48367438"/>
      </c:scatterChart>
      <c:valAx>
        <c:axId val="75325345"/>
        <c:scaling>
          <c:logBase val="10"/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Monthly users (log scale)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367438"/>
        <c:crosses val="autoZero"/>
        <c:crossBetween val="midCat"/>
      </c:valAx>
      <c:valAx>
        <c:axId val="48367438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Chance of spotting it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325345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31</xdr:row>
      <xdr:rowOff>73080</xdr:rowOff>
    </xdr:from>
    <xdr:to>
      <xdr:col>2</xdr:col>
      <xdr:colOff>402840</xdr:colOff>
      <xdr:row>45</xdr:row>
      <xdr:rowOff>105840</xdr:rowOff>
    </xdr:to>
    <xdr:graphicFrame>
      <xdr:nvGraphicFramePr>
        <xdr:cNvPr id="0" name="Chart 1"/>
        <xdr:cNvGraphicFramePr/>
      </xdr:nvGraphicFramePr>
      <xdr:xfrm>
        <a:off x="0" y="891540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24"/>
    <col collapsed="false" customWidth="true" hidden="false" outlineLevel="0" max="4" min="4" style="0" width="22"/>
  </cols>
  <sheetData>
    <row r="1" customFormat="false" ht="18.5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true" outlineLevel="0" collapsed="false">
      <c r="A4" s="3" t="s">
        <v>2</v>
      </c>
      <c r="B4" s="3"/>
      <c r="C4" s="3"/>
      <c r="D4" s="3"/>
    </row>
    <row r="5" customFormat="false" ht="30" hidden="false" customHeight="true" outlineLevel="0" collapsed="false">
      <c r="A5" s="4" t="s">
        <v>3</v>
      </c>
      <c r="B5" s="5" t="n">
        <v>0.05</v>
      </c>
    </row>
    <row r="6" customFormat="false" ht="30" hidden="false" customHeight="true" outlineLevel="0" collapsed="false">
      <c r="A6" s="4" t="s">
        <v>4</v>
      </c>
      <c r="B6" s="6" t="n">
        <v>0.1</v>
      </c>
    </row>
    <row r="7" customFormat="false" ht="30" hidden="false" customHeight="true" outlineLevel="0" collapsed="false">
      <c r="A7" s="4" t="s">
        <v>5</v>
      </c>
      <c r="B7" s="7" t="n">
        <v>20000</v>
      </c>
    </row>
    <row r="8" customFormat="false" ht="30" hidden="false" customHeight="true" outlineLevel="0" collapsed="false">
      <c r="A8" s="4" t="s">
        <v>6</v>
      </c>
      <c r="B8" s="8" t="n">
        <v>1</v>
      </c>
    </row>
    <row r="10" customFormat="false" ht="15" hidden="false" customHeight="true" outlineLevel="0" collapsed="false">
      <c r="A10" s="3" t="s">
        <v>7</v>
      </c>
      <c r="B10" s="3"/>
      <c r="C10" s="3"/>
      <c r="D10" s="3"/>
    </row>
    <row r="11" customFormat="false" ht="30" hidden="false" customHeight="true" outlineLevel="0" collapsed="false">
      <c r="A11" s="4" t="s">
        <v>8</v>
      </c>
      <c r="B11" s="9" t="n">
        <f aca="false">ROUNDUP((1.96*SQRT(2*(B5+B5*(1+B6))/2*(1-(B5+B5*(1+B6))/2))+0.8416*SQRT(B5*(1-B5)+B5*(1+B6)*(1-B5*(1+B6))))^2/(B5*(1+B6)-B5)^2,0)</f>
        <v>31234</v>
      </c>
    </row>
    <row r="12" customFormat="false" ht="30" hidden="false" customHeight="true" outlineLevel="0" collapsed="false">
      <c r="A12" s="4" t="s">
        <v>9</v>
      </c>
      <c r="B12" s="9" t="n">
        <f aca="false">2*B11</f>
        <v>62468</v>
      </c>
    </row>
    <row r="13" customFormat="false" ht="30" hidden="false" customHeight="true" outlineLevel="0" collapsed="false">
      <c r="A13" s="4" t="s">
        <v>10</v>
      </c>
      <c r="B13" s="9" t="n">
        <f aca="false">B7*B8</f>
        <v>20000</v>
      </c>
    </row>
    <row r="14" customFormat="false" ht="30" hidden="false" customHeight="true" outlineLevel="0" collapsed="false">
      <c r="A14" s="4" t="s">
        <v>11</v>
      </c>
      <c r="B14" s="10" t="n">
        <f aca="false">IF(B13&lt;=0,"",1-NORMSDIST((1.96*SQRT(2*(B5*(1+B6/2))*(1-B5*(1+B6/2))/(B13/2))-B5*B6)/SQRT((B5*(1-B5)+B5*(1+B6)*(1-B5*(1+B6)))/(B13/2))))</f>
        <v>0.353898133135334</v>
      </c>
    </row>
    <row r="15" customFormat="false" ht="30" hidden="false" customHeight="true" outlineLevel="0" collapsed="false">
      <c r="A15" s="4" t="s">
        <v>12</v>
      </c>
      <c r="B15" s="11" t="n">
        <f aca="false">IF(B7&lt;=0,"",B12/B7)</f>
        <v>3.1234</v>
      </c>
    </row>
    <row r="16" customFormat="false" ht="30" hidden="false" customHeight="true" outlineLevel="0" collapsed="false">
      <c r="A16" s="4" t="s">
        <v>13</v>
      </c>
      <c r="B16" s="12" t="str">
        <f aca="false">IF(B14="","",IF(B14&gt;=0.8,"Reliable: you can trust a test of this size.",IF(B14&gt;=0.5,"Shaky: test bigger changes, or run the test for longer.","Unreliable: the result will mostly be noise. Test bold changes, or build the base first.")))</f>
        <v>Unreliable: the result will mostly be noise. Test bold changes, or build the base first.</v>
      </c>
      <c r="C16" s="12"/>
      <c r="D16" s="12"/>
    </row>
    <row r="17" customFormat="false" ht="43.5" hidden="false" customHeight="true" outlineLevel="0" collapsed="false">
      <c r="A17" s="4" t="s">
        <v>14</v>
      </c>
      <c r="B17" s="12" t="str">
        <f aca="false">IF(B7&lt;25000,"Left of the bell: extra users add little algorithmic value yet. Grow through product, people and partnerships, and collect clean data.",IF(B7&lt;=150000,"At the peak: each new user adds the most value. Switch on testing and personalization, and invest hardest now.","Right of the bell: diminishing returns. The edge moves to richer signals, better models and new products."))</f>
        <v>Left of the bell: extra users add little algorithmic value yet. Grow through product, people and partnerships, and collect clean data.</v>
      </c>
      <c r="C17" s="12"/>
      <c r="D17" s="12"/>
    </row>
    <row r="19" customFormat="false" ht="26.85" hidden="false" customHeight="true" outlineLevel="0" collapsed="false">
      <c r="A19" s="3" t="s">
        <v>15</v>
      </c>
      <c r="B19" s="3"/>
      <c r="C19" s="3"/>
      <c r="D19" s="3"/>
    </row>
    <row r="20" customFormat="false" ht="23.85" hidden="false" customHeight="false" outlineLevel="0" collapsed="false">
      <c r="A20" s="13" t="s">
        <v>16</v>
      </c>
      <c r="B20" s="13" t="s">
        <v>17</v>
      </c>
      <c r="C20" s="13" t="s">
        <v>18</v>
      </c>
      <c r="D20" s="13" t="s">
        <v>19</v>
      </c>
    </row>
    <row r="21" customFormat="false" ht="15" hidden="false" customHeight="false" outlineLevel="0" collapsed="false">
      <c r="A21" s="14" t="n">
        <v>1000</v>
      </c>
      <c r="B21" s="15" t="n">
        <f aca="false">1-NORMSDIST((1.96*SQRT(2*($B$5*(1+$B$6/2))*(1-$B$5*(1+$B$6/2))/(A21*$B$8/2))-$B$5*$B$6)/SQRT(($B$5*(1-$B$5)+$B$5*(1+$B$6)*(1-$B$5*(1+$B$6)))/(A21*$B$8/2)))</f>
        <v>0.0541767350941716</v>
      </c>
      <c r="C21" s="15"/>
      <c r="D21" s="16" t="str">
        <f aca="false">IF(A21&lt;25000,"Before",IF(A21&lt;=150000,"Peak zone","After"))</f>
        <v>Before</v>
      </c>
    </row>
    <row r="22" customFormat="false" ht="15" hidden="false" customHeight="false" outlineLevel="0" collapsed="false">
      <c r="A22" s="14" t="n">
        <v>2000</v>
      </c>
      <c r="B22" s="15" t="n">
        <f aca="false">1-NORMSDIST((1.96*SQRT(2*($B$5*(1+$B$6/2))*(1-$B$5*(1+$B$6/2))/(A22*$B$8/2))-$B$5*$B$6)/SQRT(($B$5*(1-$B$5)+$B$5*(1+$B$6)*(1-$B$5*(1+$B$6)))/(A22*$B$8/2)))</f>
        <v>0.0723093308093047</v>
      </c>
      <c r="C22" s="15" t="n">
        <f aca="false">B22-B21</f>
        <v>0.018132595715133</v>
      </c>
      <c r="D22" s="16" t="str">
        <f aca="false">IF(A22&lt;25000,"Before",IF(A22&lt;=150000,"Peak zone","After"))</f>
        <v>Before</v>
      </c>
    </row>
    <row r="23" customFormat="false" ht="15" hidden="false" customHeight="false" outlineLevel="0" collapsed="false">
      <c r="A23" s="14" t="n">
        <v>4000</v>
      </c>
      <c r="B23" s="15" t="n">
        <f aca="false">1-NORMSDIST((1.96*SQRT(2*($B$5*(1+$B$6/2))*(1-$B$5*(1+$B$6/2))/(A23*$B$8/2))-$B$5*$B$6)/SQRT(($B$5*(1-$B$5)+$B$5*(1+$B$6)*(1-$B$5*(1+$B$6)))/(A23*$B$8/2)))</f>
        <v>0.105439355548498</v>
      </c>
      <c r="C23" s="15" t="n">
        <f aca="false">B23-B22</f>
        <v>0.0331300247391935</v>
      </c>
      <c r="D23" s="16" t="str">
        <f aca="false">IF(A23&lt;25000,"Before",IF(A23&lt;=150000,"Peak zone","After"))</f>
        <v>Before</v>
      </c>
    </row>
    <row r="24" customFormat="false" ht="15" hidden="false" customHeight="false" outlineLevel="0" collapsed="false">
      <c r="A24" s="14" t="n">
        <v>8000</v>
      </c>
      <c r="B24" s="15" t="n">
        <f aca="false">1-NORMSDIST((1.96*SQRT(2*($B$5*(1+$B$6/2))*(1-$B$5*(1+$B$6/2))/(A24*$B$8/2))-$B$5*$B$6)/SQRT(($B$5*(1-$B$5)+$B$5*(1+$B$6)*(1-$B$5*(1+$B$6)))/(A24*$B$8/2)))</f>
        <v>0.169160560412658</v>
      </c>
      <c r="C24" s="15" t="n">
        <f aca="false">B24-B23</f>
        <v>0.0637212048641597</v>
      </c>
      <c r="D24" s="16" t="str">
        <f aca="false">IF(A24&lt;25000,"Before",IF(A24&lt;=150000,"Peak zone","After"))</f>
        <v>Before</v>
      </c>
    </row>
    <row r="25" customFormat="false" ht="15" hidden="false" customHeight="false" outlineLevel="0" collapsed="false">
      <c r="A25" s="14" t="n">
        <v>16000</v>
      </c>
      <c r="B25" s="15" t="n">
        <f aca="false">1-NORMSDIST((1.96*SQRT(2*($B$5*(1+$B$6/2))*(1-$B$5*(1+$B$6/2))/(A25*$B$8/2))-$B$5*$B$6)/SQRT(($B$5*(1-$B$5)+$B$5*(1+$B$6)*(1-$B$5*(1+$B$6)))/(A25*$B$8/2)))</f>
        <v>0.293846364438417</v>
      </c>
      <c r="C25" s="15" t="n">
        <f aca="false">B25-B24</f>
        <v>0.124685804025759</v>
      </c>
      <c r="D25" s="16" t="str">
        <f aca="false">IF(A25&lt;25000,"Before",IF(A25&lt;=150000,"Peak zone","After"))</f>
        <v>Before</v>
      </c>
    </row>
    <row r="26" customFormat="false" ht="15" hidden="false" customHeight="false" outlineLevel="0" collapsed="false">
      <c r="A26" s="14" t="n">
        <v>32000</v>
      </c>
      <c r="B26" s="15" t="n">
        <f aca="false">1-NORMSDIST((1.96*SQRT(2*($B$5*(1+$B$6/2))*(1-$B$5*(1+$B$6/2))/(A26*$B$8/2))-$B$5*$B$6)/SQRT(($B$5*(1-$B$5)+$B$5*(1+$B$6)*(1-$B$5*(1+$B$6)))/(A26*$B$8/2)))</f>
        <v>0.518005177620421</v>
      </c>
      <c r="C26" s="15" t="n">
        <f aca="false">B26-B25</f>
        <v>0.224158813182004</v>
      </c>
      <c r="D26" s="16" t="str">
        <f aca="false">IF(A26&lt;25000,"Before",IF(A26&lt;=150000,"Peak zone","After"))</f>
        <v>Peak zone</v>
      </c>
    </row>
    <row r="27" customFormat="false" ht="15" hidden="false" customHeight="false" outlineLevel="0" collapsed="false">
      <c r="A27" s="14" t="n">
        <v>64000</v>
      </c>
      <c r="B27" s="15" t="n">
        <f aca="false">1-NORMSDIST((1.96*SQRT(2*($B$5*(1+$B$6/2))*(1-$B$5*(1+$B$6/2))/(A27*$B$8/2))-$B$5*$B$6)/SQRT(($B$5*(1-$B$5)+$B$5*(1+$B$6)*(1-$B$5*(1+$B$6)))/(A27*$B$8/2)))</f>
        <v>0.80941918726481</v>
      </c>
      <c r="C27" s="15" t="n">
        <f aca="false">B27-B26</f>
        <v>0.291414009644389</v>
      </c>
      <c r="D27" s="16" t="str">
        <f aca="false">IF(A27&lt;25000,"Before",IF(A27&lt;=150000,"Peak zone","After"))</f>
        <v>Peak zone</v>
      </c>
    </row>
    <row r="28" customFormat="false" ht="15" hidden="false" customHeight="false" outlineLevel="0" collapsed="false">
      <c r="A28" s="14" t="n">
        <v>128000</v>
      </c>
      <c r="B28" s="15" t="n">
        <f aca="false">1-NORMSDIST((1.96*SQRT(2*($B$5*(1+$B$6/2))*(1-$B$5*(1+$B$6/2))/(A28*$B$8/2))-$B$5*$B$6)/SQRT(($B$5*(1-$B$5)+$B$5*(1+$B$6)*(1-$B$5*(1+$B$6)))/(A28*$B$8/2)))</f>
        <v>0.979838189583907</v>
      </c>
      <c r="C28" s="15" t="n">
        <f aca="false">B28-B27</f>
        <v>0.170419002319096</v>
      </c>
      <c r="D28" s="16" t="str">
        <f aca="false">IF(A28&lt;25000,"Before",IF(A28&lt;=150000,"Peak zone","After"))</f>
        <v>Peak zone</v>
      </c>
    </row>
    <row r="29" customFormat="false" ht="15" hidden="false" customHeight="false" outlineLevel="0" collapsed="false">
      <c r="A29" s="14" t="n">
        <v>256000</v>
      </c>
      <c r="B29" s="15" t="n">
        <f aca="false">1-NORMSDIST((1.96*SQRT(2*($B$5*(1+$B$6/2))*(1-$B$5*(1+$B$6/2))/(A29*$B$8/2))-$B$5*$B$6)/SQRT(($B$5*(1-$B$5)+$B$5*(1+$B$6)*(1-$B$5*(1+$B$6)))/(A29*$B$8/2)))</f>
        <v>0.999897039263078</v>
      </c>
      <c r="C29" s="15" t="n">
        <f aca="false">B29-B28</f>
        <v>0.0200588496791708</v>
      </c>
      <c r="D29" s="16" t="str">
        <f aca="false">IF(A29&lt;25000,"Before",IF(A29&lt;=150000,"Peak zone","After"))</f>
        <v>After</v>
      </c>
    </row>
    <row r="30" customFormat="false" ht="15" hidden="false" customHeight="false" outlineLevel="0" collapsed="false">
      <c r="A30" s="14" t="n">
        <v>512000</v>
      </c>
      <c r="B30" s="15" t="n">
        <f aca="false">1-NORMSDIST((1.96*SQRT(2*($B$5*(1+$B$6/2))*(1-$B$5*(1+$B$6/2))/(A30*$B$8/2))-$B$5*$B$6)/SQRT(($B$5*(1-$B$5)+$B$5*(1+$B$6)*(1-$B$5*(1+$B$6)))/(A30*$B$8/2)))</f>
        <v>0.999999999323442</v>
      </c>
      <c r="C30" s="15" t="n">
        <f aca="false">B30-B29</f>
        <v>0.000102960060364476</v>
      </c>
      <c r="D30" s="16" t="str">
        <f aca="false">IF(A30&lt;25000,"Before",IF(A30&lt;=150000,"Peak zone","After"))</f>
        <v>After</v>
      </c>
    </row>
    <row r="31" customFormat="false" ht="15" hidden="false" customHeight="false" outlineLevel="0" collapsed="false">
      <c r="A31" s="14" t="n">
        <v>1024000</v>
      </c>
      <c r="B31" s="15" t="n">
        <f aca="false">1-NORMSDIST((1.96*SQRT(2*($B$5*(1+$B$6/2))*(1-$B$5*(1+$B$6/2))/(A31*$B$8/2))-$B$5*$B$6)/SQRT(($B$5*(1-$B$5)+$B$5*(1+$B$6)*(1-$B$5*(1+$B$6)))/(A31*$B$8/2)))</f>
        <v>1</v>
      </c>
      <c r="C31" s="15" t="n">
        <f aca="false">B31-B30</f>
        <v>6.76557809775602E-010</v>
      </c>
      <c r="D31" s="16" t="str">
        <f aca="false">IF(A31&lt;25000,"Before",IF(A31&lt;=150000,"Peak zone","After"))</f>
        <v>After</v>
      </c>
    </row>
    <row r="50" customFormat="false" ht="15" hidden="false" customHeight="true" outlineLevel="0" collapsed="false">
      <c r="A50" s="3" t="s">
        <v>20</v>
      </c>
      <c r="B50" s="3"/>
      <c r="C50" s="3"/>
      <c r="D50" s="3"/>
    </row>
    <row r="51" customFormat="false" ht="23.85" hidden="false" customHeight="false" outlineLevel="0" collapsed="false">
      <c r="A51" s="13" t="s">
        <v>21</v>
      </c>
      <c r="B51" s="13" t="s">
        <v>22</v>
      </c>
      <c r="C51" s="13" t="s">
        <v>23</v>
      </c>
      <c r="D51" s="13" t="s">
        <v>24</v>
      </c>
    </row>
    <row r="52" customFormat="false" ht="15" hidden="false" customHeight="false" outlineLevel="0" collapsed="false">
      <c r="A52" s="17" t="n">
        <v>0.01</v>
      </c>
      <c r="B52" s="18" t="n">
        <f aca="false">ROUND(2*(1.96*SQRT(2*(A52+A52*(1+0.05))/2*(1-(A52+A52*(1+0.05))/2))+0.8416*SQRT(A52*(1-A52)+A52*(1+0.05)*(1-A52*(1+0.05))))^2/(A52*(1+0.05)-A52)^2,-3)</f>
        <v>1274000</v>
      </c>
      <c r="C52" s="18" t="n">
        <f aca="false">ROUND(2*(1.96*SQRT(2*(A52+A52*(1+0.1))/2*(1-(A52+A52*(1+0.1))/2))+0.8416*SQRT(A52*(1-A52)+A52*(1+0.1)*(1-A52*(1+0.1))))^2/(A52*(1+0.1)-A52)^2,-3)</f>
        <v>326000</v>
      </c>
      <c r="D52" s="18" t="n">
        <f aca="false">ROUND(2*(1.96*SQRT(2*(A52+A52*(1+0.2))/2*(1-(A52+A52*(1+0.2))/2))+0.8416*SQRT(A52*(1-A52)+A52*(1+0.2)*(1-A52*(1+0.2))))^2/(A52*(1+0.2)-A52)^2,-3)</f>
        <v>85000</v>
      </c>
    </row>
    <row r="53" customFormat="false" ht="15" hidden="false" customHeight="false" outlineLevel="0" collapsed="false">
      <c r="A53" s="17" t="n">
        <v>0.02</v>
      </c>
      <c r="B53" s="18" t="n">
        <f aca="false">ROUND(2*(1.96*SQRT(2*(A53+A53*(1+0.05))/2*(1-(A53+A53*(1+0.05))/2))+0.8416*SQRT(A53*(1-A53)+A53*(1+0.05)*(1-A53*(1+0.05))))^2/(A53*(1+0.05)-A53)^2,-3)</f>
        <v>630000</v>
      </c>
      <c r="C53" s="18" t="n">
        <f aca="false">ROUND(2*(1.96*SQRT(2*(A53+A53*(1+0.1))/2*(1-(A53+A53*(1+0.1))/2))+0.8416*SQRT(A53*(1-A53)+A53*(1+0.1)*(1-A53*(1+0.1))))^2/(A53*(1+0.1)-A53)^2,-3)</f>
        <v>161000</v>
      </c>
      <c r="D53" s="18" t="n">
        <f aca="false">ROUND(2*(1.96*SQRT(2*(A53+A53*(1+0.2))/2*(1-(A53+A53*(1+0.2))/2))+0.8416*SQRT(A53*(1-A53)+A53*(1+0.2)*(1-A53*(1+0.2))))^2/(A53*(1+0.2)-A53)^2,-3)</f>
        <v>42000</v>
      </c>
    </row>
    <row r="54" customFormat="false" ht="15" hidden="false" customHeight="false" outlineLevel="0" collapsed="false">
      <c r="A54" s="17" t="n">
        <v>0.05</v>
      </c>
      <c r="B54" s="18" t="n">
        <f aca="false">ROUND(2*(1.96*SQRT(2*(A54+A54*(1+0.05))/2*(1-(A54+A54*(1+0.05))/2))+0.8416*SQRT(A54*(1-A54)+A54*(1+0.05)*(1-A54*(1+0.05))))^2/(A54*(1+0.05)-A54)^2,-3)</f>
        <v>244000</v>
      </c>
      <c r="C54" s="18" t="n">
        <f aca="false">ROUND(2*(1.96*SQRT(2*(A54+A54*(1+0.1))/2*(1-(A54+A54*(1+0.1))/2))+0.8416*SQRT(A54*(1-A54)+A54*(1+0.1)*(1-A54*(1+0.1))))^2/(A54*(1+0.1)-A54)^2,-3)</f>
        <v>62000</v>
      </c>
      <c r="D54" s="18" t="n">
        <f aca="false">ROUND(2*(1.96*SQRT(2*(A54+A54*(1+0.2))/2*(1-(A54+A54*(1+0.2))/2))+0.8416*SQRT(A54*(1-A54)+A54*(1+0.2)*(1-A54*(1+0.2))))^2/(A54*(1+0.2)-A54)^2,-3)</f>
        <v>16000</v>
      </c>
    </row>
    <row r="55" customFormat="false" ht="15" hidden="false" customHeight="false" outlineLevel="0" collapsed="false">
      <c r="A55" s="17" t="n">
        <v>0.1</v>
      </c>
      <c r="B55" s="18" t="n">
        <f aca="false">ROUND(2*(1.96*SQRT(2*(A55+A55*(1+0.05))/2*(1-(A55+A55*(1+0.05))/2))+0.8416*SQRT(A55*(1-A55)+A55*(1+0.05)*(1-A55*(1+0.05))))^2/(A55*(1+0.05)-A55)^2,-3)</f>
        <v>116000</v>
      </c>
      <c r="C55" s="18" t="n">
        <f aca="false">ROUND(2*(1.96*SQRT(2*(A55+A55*(1+0.1))/2*(1-(A55+A55*(1+0.1))/2))+0.8416*SQRT(A55*(1-A55)+A55*(1+0.1)*(1-A55*(1+0.1))))^2/(A55*(1+0.1)-A55)^2,-3)</f>
        <v>30000</v>
      </c>
      <c r="D55" s="18" t="n">
        <f aca="false">ROUND(2*(1.96*SQRT(2*(A55+A55*(1+0.2))/2*(1-(A55+A55*(1+0.2))/2))+0.8416*SQRT(A55*(1-A55)+A55*(1+0.2)*(1-A55*(1+0.2))))^2/(A55*(1+0.2)-A55)^2,-3)</f>
        <v>8000</v>
      </c>
    </row>
    <row r="57" customFormat="false" ht="39.75" hidden="false" customHeight="true" outlineLevel="0" collapsed="false">
      <c r="A57" s="19" t="s">
        <v>25</v>
      </c>
      <c r="B57" s="19"/>
      <c r="C57" s="19"/>
      <c r="D57" s="19"/>
    </row>
    <row r="58" customFormat="false" ht="15" hidden="false" customHeight="true" outlineLevel="0" collapsed="false">
      <c r="A58" s="19" t="s">
        <v>26</v>
      </c>
      <c r="B58" s="19"/>
      <c r="C58" s="19"/>
      <c r="D58" s="19"/>
    </row>
    <row r="60" customFormat="false" ht="15" hidden="false" customHeight="true" outlineLevel="0" collapsed="false">
      <c r="A60" s="20" t="s">
        <v>27</v>
      </c>
      <c r="B60" s="20"/>
      <c r="C60" s="20"/>
      <c r="D60" s="20"/>
    </row>
  </sheetData>
  <mergeCells count="10">
    <mergeCell ref="A2:D2"/>
    <mergeCell ref="A4:D4"/>
    <mergeCell ref="A10:D10"/>
    <mergeCell ref="B16:D16"/>
    <mergeCell ref="B17:D17"/>
    <mergeCell ref="A19:D19"/>
    <mergeCell ref="A50:D50"/>
    <mergeCell ref="A57:D57"/>
    <mergeCell ref="A58:D58"/>
    <mergeCell ref="A60:D6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2026-11-04T10:42:23Z</dcterms:created>
  <dc:creator>openpyxl</dc:creator>
  <dc:description/>
  <dc:language>en-US</dc:language>
  <cp:lastModifiedBy/>
  <dcterms:modified xsi:type="dcterms:W3CDTF">2026-11-04T10:42:30Z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